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Sheet1!$A$3:$G$1317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<sst xmlns="http://schemas.openxmlformats.org/spreadsheetml/2006/main" count="3941" uniqueCount="2034">
  <si>
    <t>2023年九台区级一般公共预算本级支出功能分类决算表</t>
  </si>
  <si>
    <t>单位：万元</t>
  </si>
  <si>
    <t>科目编码</t>
  </si>
  <si>
    <t>项       目</t>
  </si>
  <si>
    <t>年初预算数</t>
  </si>
  <si>
    <t>调整预算数</t>
  </si>
  <si>
    <t>决算数</t>
  </si>
  <si>
    <t>完成年初预算</t>
  </si>
  <si>
    <t>比上年增长%</t>
  </si>
  <si>
    <t>一般公共服务支出</t>
  </si>
  <si>
    <t xml:space="preserve">  一般公共服务支出</t>
  </si>
  <si>
    <t xml:space="preserve">  人大事务</t>
  </si>
  <si>
    <t xml:space="preserve">    人大事务</t>
  </si>
  <si>
    <t xml:space="preserve">    行政运行</t>
  </si>
  <si>
    <t xml:space="preserve">      行政运行</t>
  </si>
  <si>
    <t xml:space="preserve">    一般行政管理事务</t>
  </si>
  <si>
    <t xml:space="preserve">      一般行政管理事务</t>
  </si>
  <si>
    <t xml:space="preserve">    机关服务</t>
  </si>
  <si>
    <t xml:space="preserve">      机关服务</t>
  </si>
  <si>
    <t xml:space="preserve">    人大会议</t>
  </si>
  <si>
    <t xml:space="preserve">      人大会议</t>
  </si>
  <si>
    <t xml:space="preserve">    人大立法</t>
  </si>
  <si>
    <t xml:space="preserve">      人大立法</t>
  </si>
  <si>
    <t xml:space="preserve">    人大监督</t>
  </si>
  <si>
    <t xml:space="preserve">      人大监督</t>
  </si>
  <si>
    <t xml:space="preserve">    人大代表履职能力提升</t>
  </si>
  <si>
    <t xml:space="preserve">      人大代表履职能力提升</t>
  </si>
  <si>
    <t xml:space="preserve">    代表工作</t>
  </si>
  <si>
    <t xml:space="preserve">      代表工作</t>
  </si>
  <si>
    <t xml:space="preserve">    人大信访工作</t>
  </si>
  <si>
    <t xml:space="preserve">      人大信访工作</t>
  </si>
  <si>
    <t xml:space="preserve">    事业运行</t>
  </si>
  <si>
    <t xml:space="preserve">      事业运行</t>
  </si>
  <si>
    <t xml:space="preserve">    其他人大事务支出</t>
  </si>
  <si>
    <t xml:space="preserve">      其他人大事务支出</t>
  </si>
  <si>
    <t xml:space="preserve">  政协事务</t>
  </si>
  <si>
    <t xml:space="preserve">    政协事务</t>
  </si>
  <si>
    <t xml:space="preserve">    政协会议</t>
  </si>
  <si>
    <t xml:space="preserve">      政协会议</t>
  </si>
  <si>
    <t xml:space="preserve">    委员视察</t>
  </si>
  <si>
    <t xml:space="preserve">      委员视察</t>
  </si>
  <si>
    <t xml:space="preserve">    参政议政</t>
  </si>
  <si>
    <t xml:space="preserve">      参政议政</t>
  </si>
  <si>
    <t xml:space="preserve">    其他政协事务支出</t>
  </si>
  <si>
    <t xml:space="preserve">      其他政协事务支出</t>
  </si>
  <si>
    <t xml:space="preserve">  政府办公厅(室)及相关机构事务</t>
  </si>
  <si>
    <t xml:space="preserve">    政府办公厅(室)及相关机构事务</t>
  </si>
  <si>
    <t xml:space="preserve">    专项服务</t>
  </si>
  <si>
    <t xml:space="preserve">      专项服务</t>
  </si>
  <si>
    <t xml:space="preserve">    专项业务及机关事务管理</t>
  </si>
  <si>
    <t xml:space="preserve">      专项业务及机关事务管理</t>
  </si>
  <si>
    <t xml:space="preserve">    政务公开审批</t>
  </si>
  <si>
    <t xml:space="preserve">      政务公开审批</t>
  </si>
  <si>
    <t xml:space="preserve">    信访事务</t>
  </si>
  <si>
    <t xml:space="preserve">      信访事务</t>
  </si>
  <si>
    <t xml:space="preserve">    参事事务</t>
  </si>
  <si>
    <t xml:space="preserve">      参事事务</t>
  </si>
  <si>
    <t xml:space="preserve">    其他政府办公厅(室)及相关机构事务支出</t>
  </si>
  <si>
    <t xml:space="preserve">      其他政府办公厅(室)及相关机构事务支出</t>
  </si>
  <si>
    <t xml:space="preserve">  发展与改革事务</t>
  </si>
  <si>
    <t xml:space="preserve">    发展与改革事务</t>
  </si>
  <si>
    <t xml:space="preserve">    战略规划与实施</t>
  </si>
  <si>
    <t xml:space="preserve">      战略规划与实施</t>
  </si>
  <si>
    <t xml:space="preserve">    日常经济运行调节</t>
  </si>
  <si>
    <t xml:space="preserve">      日常经济运行调节</t>
  </si>
  <si>
    <t xml:space="preserve">    社会事业发展规划</t>
  </si>
  <si>
    <t xml:space="preserve">      社会事业发展规划</t>
  </si>
  <si>
    <t xml:space="preserve">    经济体制改革研究</t>
  </si>
  <si>
    <t xml:space="preserve">      经济体制改革研究</t>
  </si>
  <si>
    <t xml:space="preserve">    物价管理</t>
  </si>
  <si>
    <t xml:space="preserve">      物价管理</t>
  </si>
  <si>
    <t xml:space="preserve">    其他发展与改革事务支出</t>
  </si>
  <si>
    <t xml:space="preserve">      其他发展与改革事务支出</t>
  </si>
  <si>
    <t xml:space="preserve">  统计信息事务</t>
  </si>
  <si>
    <t xml:space="preserve">    统计信息事务</t>
  </si>
  <si>
    <t xml:space="preserve">    信息事务</t>
  </si>
  <si>
    <t xml:space="preserve">      信息事务</t>
  </si>
  <si>
    <t xml:space="preserve">    专项统计业务</t>
  </si>
  <si>
    <t xml:space="preserve">      专项统计业务</t>
  </si>
  <si>
    <t xml:space="preserve">    统计管理</t>
  </si>
  <si>
    <t xml:space="preserve">      统计管理</t>
  </si>
  <si>
    <t xml:space="preserve">    专项普查活动</t>
  </si>
  <si>
    <t xml:space="preserve">      专项普查活动</t>
  </si>
  <si>
    <t xml:space="preserve">    统计抽样调查</t>
  </si>
  <si>
    <t xml:space="preserve">      统计抽样调查</t>
  </si>
  <si>
    <t xml:space="preserve">    其他统计信息事务支出</t>
  </si>
  <si>
    <t xml:space="preserve">      其他统计信息事务支出</t>
  </si>
  <si>
    <t xml:space="preserve">  财政事务</t>
  </si>
  <si>
    <t xml:space="preserve">    财政事务</t>
  </si>
  <si>
    <t xml:space="preserve">    预算改革业务</t>
  </si>
  <si>
    <t xml:space="preserve">      预算改革业务</t>
  </si>
  <si>
    <t xml:space="preserve">    财政国库业务</t>
  </si>
  <si>
    <t xml:space="preserve">      财政国库业务</t>
  </si>
  <si>
    <t xml:space="preserve">    财政监察</t>
  </si>
  <si>
    <t xml:space="preserve">      财政监察</t>
  </si>
  <si>
    <t xml:space="preserve">    信息化建设</t>
  </si>
  <si>
    <t xml:space="preserve">      信息化建设</t>
  </si>
  <si>
    <t xml:space="preserve">    财政委托业务支出</t>
  </si>
  <si>
    <t xml:space="preserve">      财政委托业务支出</t>
  </si>
  <si>
    <t xml:space="preserve">    其他财政事务支出</t>
  </si>
  <si>
    <t xml:space="preserve">      其他财政事务支出</t>
  </si>
  <si>
    <t xml:space="preserve">  税收事务</t>
  </si>
  <si>
    <t xml:space="preserve">    税收事务</t>
  </si>
  <si>
    <t xml:space="preserve">    税收业务</t>
  </si>
  <si>
    <t xml:space="preserve">      税收业务</t>
  </si>
  <si>
    <t xml:space="preserve">    其他税收事务支出</t>
  </si>
  <si>
    <t xml:space="preserve">      其他税收事务支出</t>
  </si>
  <si>
    <t xml:space="preserve">  审计事务</t>
  </si>
  <si>
    <t xml:space="preserve">    审计事务</t>
  </si>
  <si>
    <t xml:space="preserve">    审计业务</t>
  </si>
  <si>
    <t xml:space="preserve">      审计业务</t>
  </si>
  <si>
    <t xml:space="preserve">    审计管理</t>
  </si>
  <si>
    <t xml:space="preserve">      审计管理</t>
  </si>
  <si>
    <t xml:space="preserve">    其他审计事务支出</t>
  </si>
  <si>
    <t xml:space="preserve">      其他审计事务支出</t>
  </si>
  <si>
    <t xml:space="preserve">  海关事务</t>
  </si>
  <si>
    <t xml:space="preserve">    海关事务</t>
  </si>
  <si>
    <t xml:space="preserve">    缉私办案</t>
  </si>
  <si>
    <t xml:space="preserve">      缉私办案</t>
  </si>
  <si>
    <t xml:space="preserve">    口岸管理</t>
  </si>
  <si>
    <t xml:space="preserve">      口岸管理</t>
  </si>
  <si>
    <t xml:space="preserve">    海关关务</t>
  </si>
  <si>
    <t xml:space="preserve">      海关关务</t>
  </si>
  <si>
    <t xml:space="preserve">    关税征管</t>
  </si>
  <si>
    <t xml:space="preserve">      关税征管</t>
  </si>
  <si>
    <t xml:space="preserve">    海关监管</t>
  </si>
  <si>
    <t xml:space="preserve">      海关监管</t>
  </si>
  <si>
    <t xml:space="preserve">    检验检疫</t>
  </si>
  <si>
    <t xml:space="preserve">      检验检疫</t>
  </si>
  <si>
    <t xml:space="preserve">    其他海关事务支出</t>
  </si>
  <si>
    <t xml:space="preserve">      其他海关事务支出</t>
  </si>
  <si>
    <t xml:space="preserve">  纪检监察事务</t>
  </si>
  <si>
    <t xml:space="preserve">    纪检监察事务</t>
  </si>
  <si>
    <t xml:space="preserve">    大案要案查处</t>
  </si>
  <si>
    <t xml:space="preserve">      大案要案查处</t>
  </si>
  <si>
    <t xml:space="preserve">    派驻派出机构</t>
  </si>
  <si>
    <t xml:space="preserve">      派驻派出机构</t>
  </si>
  <si>
    <t xml:space="preserve">    巡视工作</t>
  </si>
  <si>
    <t xml:space="preserve">      巡视工作</t>
  </si>
  <si>
    <t xml:space="preserve">    其他纪检监察事务支出</t>
  </si>
  <si>
    <t xml:space="preserve">      其他纪检监察事务支出</t>
  </si>
  <si>
    <t xml:space="preserve">  商贸事务</t>
  </si>
  <si>
    <t xml:space="preserve">    商贸事务</t>
  </si>
  <si>
    <t xml:space="preserve">    对外贸易管理</t>
  </si>
  <si>
    <t xml:space="preserve">      对外贸易管理</t>
  </si>
  <si>
    <t xml:space="preserve">    国际经济合作</t>
  </si>
  <si>
    <t xml:space="preserve">      国际经济合作</t>
  </si>
  <si>
    <t xml:space="preserve">    外资管理</t>
  </si>
  <si>
    <t xml:space="preserve">      外资管理</t>
  </si>
  <si>
    <t xml:space="preserve">    国内贸易管理</t>
  </si>
  <si>
    <t xml:space="preserve">      国内贸易管理</t>
  </si>
  <si>
    <t xml:space="preserve">    招商引资</t>
  </si>
  <si>
    <t xml:space="preserve">      招商引资</t>
  </si>
  <si>
    <t xml:space="preserve">    其他商贸事务支出</t>
  </si>
  <si>
    <t xml:space="preserve">      其他商贸事务支出</t>
  </si>
  <si>
    <t xml:space="preserve">  知识产权事务</t>
  </si>
  <si>
    <t xml:space="preserve">    知识产权事务</t>
  </si>
  <si>
    <t xml:space="preserve">    专利审批</t>
  </si>
  <si>
    <t xml:space="preserve">      专利审批</t>
  </si>
  <si>
    <t xml:space="preserve">    知识产权战略和规划</t>
  </si>
  <si>
    <t xml:space="preserve">      知识产权战略和规划</t>
  </si>
  <si>
    <t xml:space="preserve">    国际合作与交流</t>
  </si>
  <si>
    <t xml:space="preserve">      国际合作与交流</t>
  </si>
  <si>
    <t xml:space="preserve">    知识产权宏观管理</t>
  </si>
  <si>
    <t xml:space="preserve">      知识产权宏观管理</t>
  </si>
  <si>
    <t xml:space="preserve">    商标管理</t>
  </si>
  <si>
    <t xml:space="preserve">      商标管理</t>
  </si>
  <si>
    <t xml:space="preserve">    原产地地理标志管理</t>
  </si>
  <si>
    <t xml:space="preserve">      原产地地理标志管理</t>
  </si>
  <si>
    <t xml:space="preserve">    其他知识产权事务支出</t>
  </si>
  <si>
    <t xml:space="preserve">      其他知识产权事务支出</t>
  </si>
  <si>
    <t xml:space="preserve">  民族事务</t>
  </si>
  <si>
    <t xml:space="preserve">    民族事务</t>
  </si>
  <si>
    <t xml:space="preserve">    民族工作专项</t>
  </si>
  <si>
    <t xml:space="preserve">      民族工作专项</t>
  </si>
  <si>
    <t xml:space="preserve">    其他民族事务支出</t>
  </si>
  <si>
    <t xml:space="preserve">      其他民族事务支出</t>
  </si>
  <si>
    <t xml:space="preserve">  港澳台事务</t>
  </si>
  <si>
    <t xml:space="preserve">    港澳台事务</t>
  </si>
  <si>
    <t xml:space="preserve">    港澳事务</t>
  </si>
  <si>
    <t xml:space="preserve">      港澳事务</t>
  </si>
  <si>
    <t xml:space="preserve">    台湾事务</t>
  </si>
  <si>
    <t xml:space="preserve">      台湾事务</t>
  </si>
  <si>
    <t xml:space="preserve">    其他港澳台事务支出</t>
  </si>
  <si>
    <t xml:space="preserve">      其他港澳台事务支出</t>
  </si>
  <si>
    <t xml:space="preserve">  档案事务</t>
  </si>
  <si>
    <t xml:space="preserve">    档案事务</t>
  </si>
  <si>
    <t xml:space="preserve">    档案馆</t>
  </si>
  <si>
    <t xml:space="preserve">      档案馆</t>
  </si>
  <si>
    <t xml:space="preserve">    其他档案事务支出</t>
  </si>
  <si>
    <t xml:space="preserve">      其他档案事务支出</t>
  </si>
  <si>
    <t xml:space="preserve">  民主党派及工商联事务</t>
  </si>
  <si>
    <t xml:space="preserve">    民主党派及工商联事务</t>
  </si>
  <si>
    <t xml:space="preserve">    其他民主党派及工商联事务支出</t>
  </si>
  <si>
    <t xml:space="preserve">      其他民主党派及工商联事务支出</t>
  </si>
  <si>
    <t xml:space="preserve">  群众团体事务</t>
  </si>
  <si>
    <t xml:space="preserve">    群众团体事务</t>
  </si>
  <si>
    <t xml:space="preserve">    工会事务</t>
  </si>
  <si>
    <t xml:space="preserve">      工会事务</t>
  </si>
  <si>
    <t xml:space="preserve">    其他群众团体事务支出</t>
  </si>
  <si>
    <t xml:space="preserve">      其他群众团体事务支出</t>
  </si>
  <si>
    <t xml:space="preserve">  党委办公厅(室)及相关机构事务</t>
  </si>
  <si>
    <t xml:space="preserve">    党委办公厅(室)及相关机构事务</t>
  </si>
  <si>
    <t xml:space="preserve">    专项业务</t>
  </si>
  <si>
    <t xml:space="preserve">      专项业务</t>
  </si>
  <si>
    <t xml:space="preserve">    其他党委办公厅(室)及相关机构事务支出</t>
  </si>
  <si>
    <t xml:space="preserve">      其他党委办公厅(室)及相关机构事务支出</t>
  </si>
  <si>
    <t xml:space="preserve">  组织事务</t>
  </si>
  <si>
    <t xml:space="preserve">    组织事务</t>
  </si>
  <si>
    <t xml:space="preserve">    公务员事务</t>
  </si>
  <si>
    <t xml:space="preserve">      公务员事务</t>
  </si>
  <si>
    <t xml:space="preserve">    其他组织事务支出</t>
  </si>
  <si>
    <t xml:space="preserve">      其他组织事务支出</t>
  </si>
  <si>
    <t xml:space="preserve">  宣传事务</t>
  </si>
  <si>
    <t xml:space="preserve">    宣传事务</t>
  </si>
  <si>
    <t xml:space="preserve">    宣传管理</t>
  </si>
  <si>
    <t xml:space="preserve">      宣传管理</t>
  </si>
  <si>
    <t xml:space="preserve">    其他宣传事务支出</t>
  </si>
  <si>
    <t xml:space="preserve">      其他宣传事务支出</t>
  </si>
  <si>
    <t xml:space="preserve">  统战事务</t>
  </si>
  <si>
    <t xml:space="preserve">    统战事务</t>
  </si>
  <si>
    <t xml:space="preserve">    宗教事务</t>
  </si>
  <si>
    <t xml:space="preserve">      宗教事务</t>
  </si>
  <si>
    <t xml:space="preserve">    华侨事务</t>
  </si>
  <si>
    <t xml:space="preserve">      华侨事务</t>
  </si>
  <si>
    <t xml:space="preserve">    其他统战事务支出</t>
  </si>
  <si>
    <t xml:space="preserve">      其他统战事务支出</t>
  </si>
  <si>
    <t xml:space="preserve">  对外联络事务</t>
  </si>
  <si>
    <t xml:space="preserve">    对外联络事务</t>
  </si>
  <si>
    <t xml:space="preserve">    其他对外联络事务支出</t>
  </si>
  <si>
    <t xml:space="preserve">      其他对外联络事务支出</t>
  </si>
  <si>
    <t xml:space="preserve">  其他共产党事务支出(款)</t>
  </si>
  <si>
    <t xml:space="preserve">    其他共产党事务支出</t>
  </si>
  <si>
    <t xml:space="preserve">    其他共产党事务支出(项)</t>
  </si>
  <si>
    <t xml:space="preserve">      其他共产党事务支出</t>
  </si>
  <si>
    <t xml:space="preserve">  网信事务</t>
  </si>
  <si>
    <t xml:space="preserve">    网信事务</t>
  </si>
  <si>
    <t xml:space="preserve">    信息安全事务</t>
  </si>
  <si>
    <t xml:space="preserve">      信息安全事务</t>
  </si>
  <si>
    <t xml:space="preserve">    其他网信事务支出</t>
  </si>
  <si>
    <t xml:space="preserve">      其他网信事务支出</t>
  </si>
  <si>
    <t xml:space="preserve">  市场监督管理事务</t>
  </si>
  <si>
    <t xml:space="preserve">    市场监督管理事务</t>
  </si>
  <si>
    <t xml:space="preserve">    市场主体管理</t>
  </si>
  <si>
    <t xml:space="preserve">      市场主体管理</t>
  </si>
  <si>
    <t xml:space="preserve">    市场秩序执法</t>
  </si>
  <si>
    <t xml:space="preserve">      市场秩序执法</t>
  </si>
  <si>
    <t xml:space="preserve">    质量基础</t>
  </si>
  <si>
    <t xml:space="preserve">      质量基础</t>
  </si>
  <si>
    <t xml:space="preserve">    药品事务</t>
  </si>
  <si>
    <t xml:space="preserve">      药品事务</t>
  </si>
  <si>
    <t xml:space="preserve">    医疗器械事务</t>
  </si>
  <si>
    <t xml:space="preserve">      医疗器械事务</t>
  </si>
  <si>
    <t xml:space="preserve">    化妆品事务</t>
  </si>
  <si>
    <t xml:space="preserve">      化妆品事务</t>
  </si>
  <si>
    <t xml:space="preserve">    质量安全监管</t>
  </si>
  <si>
    <t xml:space="preserve">      质量安全监管</t>
  </si>
  <si>
    <t xml:space="preserve">    食品安全监管</t>
  </si>
  <si>
    <t xml:space="preserve">      食品安全监管</t>
  </si>
  <si>
    <t xml:space="preserve">    其他市场监督管理事务</t>
  </si>
  <si>
    <t xml:space="preserve">      其他市场监督管理事务</t>
  </si>
  <si>
    <t xml:space="preserve">  其他一般公共服务支出(款)</t>
  </si>
  <si>
    <t xml:space="preserve">    其他一般公共服务支出</t>
  </si>
  <si>
    <t xml:space="preserve">    国家赔偿费用支出</t>
  </si>
  <si>
    <t xml:space="preserve">      国家赔偿费用支出</t>
  </si>
  <si>
    <t xml:space="preserve">    其他一般公共服务支出(项)</t>
  </si>
  <si>
    <t xml:space="preserve">      其他一般公共服务支出</t>
  </si>
  <si>
    <t>外交支出</t>
  </si>
  <si>
    <t xml:space="preserve">  外交支出</t>
  </si>
  <si>
    <t xml:space="preserve">  外交管理事务</t>
  </si>
  <si>
    <t xml:space="preserve">    外交管理事务</t>
  </si>
  <si>
    <t xml:space="preserve">    其他外交管理事务支出</t>
  </si>
  <si>
    <t xml:space="preserve">      其他外交管理事务支出</t>
  </si>
  <si>
    <t xml:space="preserve">  驻外机构</t>
  </si>
  <si>
    <t xml:space="preserve">    驻外机构</t>
  </si>
  <si>
    <t xml:space="preserve">    驻外使领馆(团、处)</t>
  </si>
  <si>
    <t xml:space="preserve">      驻外使领馆(团、处)</t>
  </si>
  <si>
    <t xml:space="preserve">    其他驻外机构支出</t>
  </si>
  <si>
    <t xml:space="preserve">      其他驻外机构支出</t>
  </si>
  <si>
    <t xml:space="preserve">  对外援助</t>
  </si>
  <si>
    <t xml:space="preserve">    对外援助</t>
  </si>
  <si>
    <t xml:space="preserve">    援外优惠贷款贴息</t>
  </si>
  <si>
    <t xml:space="preserve">      援外优惠贷款贴息</t>
  </si>
  <si>
    <t xml:space="preserve">      对外援助</t>
  </si>
  <si>
    <t xml:space="preserve">  国际组织</t>
  </si>
  <si>
    <t xml:space="preserve">    国际组织</t>
  </si>
  <si>
    <t xml:space="preserve">    国际组织会费</t>
  </si>
  <si>
    <t xml:space="preserve">      国际组织会费</t>
  </si>
  <si>
    <t xml:space="preserve">    国际组织捐赠</t>
  </si>
  <si>
    <t xml:space="preserve">      国际组织捐赠</t>
  </si>
  <si>
    <t xml:space="preserve">    维和摊款</t>
  </si>
  <si>
    <t xml:space="preserve">      维和摊款</t>
  </si>
  <si>
    <t xml:space="preserve">    国际组织股金及基金</t>
  </si>
  <si>
    <t xml:space="preserve">      国际组织股金及基金</t>
  </si>
  <si>
    <t xml:space="preserve">    其他国际组织支出</t>
  </si>
  <si>
    <t xml:space="preserve">      其他国际组织支出</t>
  </si>
  <si>
    <t xml:space="preserve">  对外合作与交流</t>
  </si>
  <si>
    <t xml:space="preserve">    对外合作与交流</t>
  </si>
  <si>
    <t xml:space="preserve">    在华国际会议</t>
  </si>
  <si>
    <t xml:space="preserve">      在华国际会议</t>
  </si>
  <si>
    <t xml:space="preserve">    国际交流活动</t>
  </si>
  <si>
    <t xml:space="preserve">      国际交流活动</t>
  </si>
  <si>
    <t xml:space="preserve">    对外合作活动</t>
  </si>
  <si>
    <t xml:space="preserve">      对外合作活动</t>
  </si>
  <si>
    <t xml:space="preserve">    其他对外合作与交流支出</t>
  </si>
  <si>
    <t xml:space="preserve">      其他对外合作与交流支出</t>
  </si>
  <si>
    <t xml:space="preserve">  对外宣传(款)</t>
  </si>
  <si>
    <t xml:space="preserve">    对外宣传</t>
  </si>
  <si>
    <t xml:space="preserve">    对外宣传(项)</t>
  </si>
  <si>
    <t xml:space="preserve">      对外宣传</t>
  </si>
  <si>
    <t xml:space="preserve">  边界勘界联检</t>
  </si>
  <si>
    <t xml:space="preserve">    边界勘界联检</t>
  </si>
  <si>
    <t xml:space="preserve">    边界勘界</t>
  </si>
  <si>
    <t xml:space="preserve">      边界勘界</t>
  </si>
  <si>
    <t xml:space="preserve">    边界联检</t>
  </si>
  <si>
    <t xml:space="preserve">      边界联检</t>
  </si>
  <si>
    <t xml:space="preserve">    边界界桩维护</t>
  </si>
  <si>
    <t xml:space="preserve">      边界界桩维护</t>
  </si>
  <si>
    <t xml:space="preserve">    其他支出</t>
  </si>
  <si>
    <t xml:space="preserve">      其他支出</t>
  </si>
  <si>
    <t xml:space="preserve">  国际发展合作</t>
  </si>
  <si>
    <t xml:space="preserve">    国际发展合作</t>
  </si>
  <si>
    <t xml:space="preserve">    其他国际发展合作支出</t>
  </si>
  <si>
    <t xml:space="preserve">      其他国际发展合作支出</t>
  </si>
  <si>
    <t xml:space="preserve">  其他外交支出(款)</t>
  </si>
  <si>
    <t xml:space="preserve">    其他外交支出</t>
  </si>
  <si>
    <t xml:space="preserve">    其他外交支出(项)</t>
  </si>
  <si>
    <t xml:space="preserve">      其他外交支出</t>
  </si>
  <si>
    <t>国防支出</t>
  </si>
  <si>
    <t xml:space="preserve">  国防支出</t>
  </si>
  <si>
    <t xml:space="preserve">  军费</t>
  </si>
  <si>
    <t xml:space="preserve">    军费</t>
  </si>
  <si>
    <t xml:space="preserve">    现役部队</t>
  </si>
  <si>
    <t xml:space="preserve">      现役部队</t>
  </si>
  <si>
    <t xml:space="preserve">    预备役部队</t>
  </si>
  <si>
    <t xml:space="preserve">      预备役部队</t>
  </si>
  <si>
    <t xml:space="preserve">    其他军费支出</t>
  </si>
  <si>
    <t xml:space="preserve">      其他军费支出</t>
  </si>
  <si>
    <t xml:space="preserve">  国防科研事业(款)</t>
  </si>
  <si>
    <t xml:space="preserve">    国防科研事业</t>
  </si>
  <si>
    <t xml:space="preserve">    国防科研事业(项)</t>
  </si>
  <si>
    <t xml:space="preserve">      国防科研事业</t>
  </si>
  <si>
    <t xml:space="preserve">  专项工程(款)</t>
  </si>
  <si>
    <t xml:space="preserve">    专项工程</t>
  </si>
  <si>
    <t xml:space="preserve">    专项工程(项)</t>
  </si>
  <si>
    <t xml:space="preserve">      专项工程</t>
  </si>
  <si>
    <t xml:space="preserve">  国防动员</t>
  </si>
  <si>
    <t xml:space="preserve">    国防动员</t>
  </si>
  <si>
    <t xml:space="preserve">    兵役征集</t>
  </si>
  <si>
    <t xml:space="preserve">      兵役征集</t>
  </si>
  <si>
    <t xml:space="preserve">    经济动员</t>
  </si>
  <si>
    <t xml:space="preserve">      经济动员</t>
  </si>
  <si>
    <t xml:space="preserve">    人民防空</t>
  </si>
  <si>
    <t xml:space="preserve">      人民防空</t>
  </si>
  <si>
    <t xml:space="preserve">    交通战备</t>
  </si>
  <si>
    <t xml:space="preserve">      交通战备</t>
  </si>
  <si>
    <t xml:space="preserve">    民兵</t>
  </si>
  <si>
    <t xml:space="preserve">      民兵</t>
  </si>
  <si>
    <t xml:space="preserve">    边海防</t>
  </si>
  <si>
    <t xml:space="preserve">      边海防</t>
  </si>
  <si>
    <t xml:space="preserve">    其他国防动员支出</t>
  </si>
  <si>
    <t xml:space="preserve">      其他国防动员支出</t>
  </si>
  <si>
    <t xml:space="preserve">  其他国防支出(款)</t>
  </si>
  <si>
    <t xml:space="preserve">    其他国防支出</t>
  </si>
  <si>
    <t xml:space="preserve">    其他国防支出(项)</t>
  </si>
  <si>
    <t xml:space="preserve">      其他国防支出</t>
  </si>
  <si>
    <t>公共安全支出</t>
  </si>
  <si>
    <t xml:space="preserve">  公共安全支出</t>
  </si>
  <si>
    <t xml:space="preserve">  武装警察部队(款)</t>
  </si>
  <si>
    <t xml:space="preserve">    武装警察部队</t>
  </si>
  <si>
    <t xml:space="preserve">    武装警察部队(项)</t>
  </si>
  <si>
    <t xml:space="preserve">      武装警察部队</t>
  </si>
  <si>
    <t xml:space="preserve">    其他武装警察部队支出</t>
  </si>
  <si>
    <t xml:space="preserve">      其他武装警察部队支出</t>
  </si>
  <si>
    <t xml:space="preserve">  公安</t>
  </si>
  <si>
    <t xml:space="preserve">    公安</t>
  </si>
  <si>
    <t xml:space="preserve">    执法办案</t>
  </si>
  <si>
    <t xml:space="preserve">      执法办案</t>
  </si>
  <si>
    <t xml:space="preserve">    特别业务</t>
  </si>
  <si>
    <t xml:space="preserve">      特别业务</t>
  </si>
  <si>
    <t xml:space="preserve">    特勤业务</t>
  </si>
  <si>
    <t xml:space="preserve">      特勤业务</t>
  </si>
  <si>
    <t xml:space="preserve">    移民事务</t>
  </si>
  <si>
    <t xml:space="preserve">      移民事务</t>
  </si>
  <si>
    <t xml:space="preserve">    其他公安支出</t>
  </si>
  <si>
    <t xml:space="preserve">      其他公安支出</t>
  </si>
  <si>
    <t xml:space="preserve">  国家安全</t>
  </si>
  <si>
    <t xml:space="preserve">    国家安全</t>
  </si>
  <si>
    <t xml:space="preserve">    安全业务</t>
  </si>
  <si>
    <t xml:space="preserve">      安全业务</t>
  </si>
  <si>
    <t xml:space="preserve">    其他国家安全支出</t>
  </si>
  <si>
    <t xml:space="preserve">      其他国家安全支出</t>
  </si>
  <si>
    <t xml:space="preserve">  检察</t>
  </si>
  <si>
    <t xml:space="preserve">    检察</t>
  </si>
  <si>
    <t xml:space="preserve">    “两房”建设</t>
  </si>
  <si>
    <t xml:space="preserve">      “两房”建设</t>
  </si>
  <si>
    <t xml:space="preserve">    检察监督</t>
  </si>
  <si>
    <t xml:space="preserve">      检察监督</t>
  </si>
  <si>
    <t xml:space="preserve">    其他检察支出</t>
  </si>
  <si>
    <t xml:space="preserve">      其他检察支出</t>
  </si>
  <si>
    <t xml:space="preserve">  法院</t>
  </si>
  <si>
    <t xml:space="preserve">    法院</t>
  </si>
  <si>
    <t xml:space="preserve">    案件审判</t>
  </si>
  <si>
    <t xml:space="preserve">      案件审判</t>
  </si>
  <si>
    <t xml:space="preserve">    案件执行</t>
  </si>
  <si>
    <t xml:space="preserve">      案件执行</t>
  </si>
  <si>
    <t xml:space="preserve">    “两庭”建设</t>
  </si>
  <si>
    <t xml:space="preserve">      “两庭”建设</t>
  </si>
  <si>
    <t xml:space="preserve">    其他法院支出</t>
  </si>
  <si>
    <t xml:space="preserve">      其他法院支出</t>
  </si>
  <si>
    <t xml:space="preserve">  司法</t>
  </si>
  <si>
    <t xml:space="preserve">    司法</t>
  </si>
  <si>
    <t xml:space="preserve">    基层司法业务</t>
  </si>
  <si>
    <t xml:space="preserve">      基层司法业务</t>
  </si>
  <si>
    <t xml:space="preserve">    普法宣传</t>
  </si>
  <si>
    <t xml:space="preserve">      普法宣传</t>
  </si>
  <si>
    <t xml:space="preserve">    律师管理</t>
  </si>
  <si>
    <t xml:space="preserve">      律师管理</t>
  </si>
  <si>
    <t xml:space="preserve">    公共法律服务</t>
  </si>
  <si>
    <t xml:space="preserve">      公共法律服务</t>
  </si>
  <si>
    <t xml:space="preserve">    国家统一法律职业资格考试</t>
  </si>
  <si>
    <t xml:space="preserve">      国家统一法律职业资格考试</t>
  </si>
  <si>
    <t xml:space="preserve">    社区矫正</t>
  </si>
  <si>
    <t xml:space="preserve">      社区矫正</t>
  </si>
  <si>
    <t xml:space="preserve">    法治建设</t>
  </si>
  <si>
    <t xml:space="preserve">      法治建设</t>
  </si>
  <si>
    <t xml:space="preserve">    其他司法支出</t>
  </si>
  <si>
    <t xml:space="preserve">      其他司法支出</t>
  </si>
  <si>
    <t xml:space="preserve">  监狱</t>
  </si>
  <si>
    <t xml:space="preserve">    监狱</t>
  </si>
  <si>
    <t xml:space="preserve">    罪犯生活及医疗卫生</t>
  </si>
  <si>
    <t xml:space="preserve">      罪犯生活及医疗卫生</t>
  </si>
  <si>
    <t xml:space="preserve">    监狱业务及罪犯改造</t>
  </si>
  <si>
    <t xml:space="preserve">      监狱业务及罪犯改造</t>
  </si>
  <si>
    <t xml:space="preserve">    狱政设施建设</t>
  </si>
  <si>
    <t xml:space="preserve">      狱政设施建设</t>
  </si>
  <si>
    <t xml:space="preserve">    其他监狱支出</t>
  </si>
  <si>
    <t xml:space="preserve">      其他监狱支出</t>
  </si>
  <si>
    <t xml:space="preserve">  强制隔离戒毒</t>
  </si>
  <si>
    <t xml:space="preserve">    强制隔离戒毒</t>
  </si>
  <si>
    <t xml:space="preserve">    强制隔离戒毒人员生活</t>
  </si>
  <si>
    <t xml:space="preserve">      强制隔离戒毒人员生活</t>
  </si>
  <si>
    <t xml:space="preserve">    强制隔离戒毒人员教育</t>
  </si>
  <si>
    <t xml:space="preserve">      强制隔离戒毒人员教育</t>
  </si>
  <si>
    <t xml:space="preserve">    所政设施建设</t>
  </si>
  <si>
    <t xml:space="preserve">      所政设施建设</t>
  </si>
  <si>
    <t xml:space="preserve">    其他强制隔离戒毒支出</t>
  </si>
  <si>
    <t xml:space="preserve">      其他强制隔离戒毒支出</t>
  </si>
  <si>
    <t xml:space="preserve">  国家保密</t>
  </si>
  <si>
    <t xml:space="preserve">    国家保密</t>
  </si>
  <si>
    <t xml:space="preserve">    保密技术</t>
  </si>
  <si>
    <t xml:space="preserve">      保密技术</t>
  </si>
  <si>
    <t xml:space="preserve">    保密管理</t>
  </si>
  <si>
    <t xml:space="preserve">      保密管理</t>
  </si>
  <si>
    <t xml:space="preserve">    其他国家保密支出</t>
  </si>
  <si>
    <t xml:space="preserve">      其他国家保密支出</t>
  </si>
  <si>
    <t xml:space="preserve">  缉私警察</t>
  </si>
  <si>
    <t xml:space="preserve">    缉私警察</t>
  </si>
  <si>
    <t xml:space="preserve">    缉私业务</t>
  </si>
  <si>
    <t xml:space="preserve">      缉私业务</t>
  </si>
  <si>
    <t xml:space="preserve">    其他缉私警察支出</t>
  </si>
  <si>
    <t xml:space="preserve">      其他缉私警察支出</t>
  </si>
  <si>
    <t xml:space="preserve">  其他公共安全支出(款)</t>
  </si>
  <si>
    <t xml:space="preserve">    其他公共安全支出</t>
  </si>
  <si>
    <t xml:space="preserve">    国家司法救助支出</t>
  </si>
  <si>
    <t xml:space="preserve">      国家司法救助支出</t>
  </si>
  <si>
    <t xml:space="preserve">    其他公共安全支出(项)</t>
  </si>
  <si>
    <t xml:space="preserve">      其他公共安全支出</t>
  </si>
  <si>
    <t>教育支出</t>
  </si>
  <si>
    <t xml:space="preserve">  教育支出</t>
  </si>
  <si>
    <t xml:space="preserve">  教育管理事务</t>
  </si>
  <si>
    <t xml:space="preserve">    教育管理事务</t>
  </si>
  <si>
    <t xml:space="preserve">    其他教育管理事务支出</t>
  </si>
  <si>
    <t xml:space="preserve">      其他教育管理事务支出</t>
  </si>
  <si>
    <t xml:space="preserve">  普通教育</t>
  </si>
  <si>
    <t xml:space="preserve">    普通教育</t>
  </si>
  <si>
    <t xml:space="preserve">    学前教育</t>
  </si>
  <si>
    <t xml:space="preserve">      学前教育</t>
  </si>
  <si>
    <t xml:space="preserve">    小学教育</t>
  </si>
  <si>
    <t xml:space="preserve">      小学教育</t>
  </si>
  <si>
    <t xml:space="preserve">    初中教育</t>
  </si>
  <si>
    <t xml:space="preserve">      初中教育</t>
  </si>
  <si>
    <t xml:space="preserve">    高中教育</t>
  </si>
  <si>
    <t xml:space="preserve">      高中教育</t>
  </si>
  <si>
    <t xml:space="preserve">    高等教育</t>
  </si>
  <si>
    <t xml:space="preserve">      高等教育</t>
  </si>
  <si>
    <t xml:space="preserve">    其他普通教育支出</t>
  </si>
  <si>
    <t xml:space="preserve">      其他普通教育支出</t>
  </si>
  <si>
    <t xml:space="preserve">  职业教育</t>
  </si>
  <si>
    <t xml:space="preserve">    职业教育</t>
  </si>
  <si>
    <t xml:space="preserve">    初等职业教育</t>
  </si>
  <si>
    <t xml:space="preserve">      初等职业教育</t>
  </si>
  <si>
    <t xml:space="preserve">    中等职业教育</t>
  </si>
  <si>
    <t xml:space="preserve">      中等职业教育</t>
  </si>
  <si>
    <t xml:space="preserve">    技校教育</t>
  </si>
  <si>
    <t xml:space="preserve">      技校教育</t>
  </si>
  <si>
    <t xml:space="preserve">    高等职业教育</t>
  </si>
  <si>
    <t xml:space="preserve">      高等职业教育</t>
  </si>
  <si>
    <t xml:space="preserve">    其他职业教育支出</t>
  </si>
  <si>
    <t xml:space="preserve">      其他职业教育支出</t>
  </si>
  <si>
    <t xml:space="preserve">  成人教育</t>
  </si>
  <si>
    <t xml:space="preserve">    成人教育</t>
  </si>
  <si>
    <t xml:space="preserve">    成人初等教育</t>
  </si>
  <si>
    <t xml:space="preserve">      成人初等教育</t>
  </si>
  <si>
    <t xml:space="preserve">    成人中等教育</t>
  </si>
  <si>
    <t xml:space="preserve">      成人中等教育</t>
  </si>
  <si>
    <t xml:space="preserve">    成人高等教育</t>
  </si>
  <si>
    <t xml:space="preserve">      成人高等教育</t>
  </si>
  <si>
    <t xml:space="preserve">    成人广播电视教育</t>
  </si>
  <si>
    <t xml:space="preserve">      成人广播电视教育</t>
  </si>
  <si>
    <t xml:space="preserve">    其他成人教育支出</t>
  </si>
  <si>
    <t xml:space="preserve">      其他成人教育支出</t>
  </si>
  <si>
    <t xml:space="preserve">  广播电视教育</t>
  </si>
  <si>
    <t xml:space="preserve">    广播电视教育</t>
  </si>
  <si>
    <t xml:space="preserve">    广播电视学校</t>
  </si>
  <si>
    <t xml:space="preserve">      广播电视学校</t>
  </si>
  <si>
    <t xml:space="preserve">    教育电视台</t>
  </si>
  <si>
    <t xml:space="preserve">      教育电视台</t>
  </si>
  <si>
    <t xml:space="preserve">    其他广播电视教育支出</t>
  </si>
  <si>
    <t xml:space="preserve">      其他广播电视教育支出</t>
  </si>
  <si>
    <t xml:space="preserve">  留学教育</t>
  </si>
  <si>
    <t xml:space="preserve">    留学教育</t>
  </si>
  <si>
    <t xml:space="preserve">    出国留学教育</t>
  </si>
  <si>
    <t xml:space="preserve">      出国留学教育</t>
  </si>
  <si>
    <t xml:space="preserve">    来华留学教育</t>
  </si>
  <si>
    <t xml:space="preserve">      来华留学教育</t>
  </si>
  <si>
    <t xml:space="preserve">    其他留学教育支出</t>
  </si>
  <si>
    <t xml:space="preserve">      其他留学教育支出</t>
  </si>
  <si>
    <t xml:space="preserve">  特殊教育</t>
  </si>
  <si>
    <t xml:space="preserve">    特殊教育</t>
  </si>
  <si>
    <t xml:space="preserve">    特殊学校教育</t>
  </si>
  <si>
    <t xml:space="preserve">      特殊学校教育</t>
  </si>
  <si>
    <t xml:space="preserve">    工读学校教育</t>
  </si>
  <si>
    <t xml:space="preserve">      工读学校教育</t>
  </si>
  <si>
    <t xml:space="preserve">    其他特殊教育支出</t>
  </si>
  <si>
    <t xml:space="preserve">      其他特殊教育支出</t>
  </si>
  <si>
    <t xml:space="preserve">  进修及培训</t>
  </si>
  <si>
    <t xml:space="preserve">    进修及培训</t>
  </si>
  <si>
    <t xml:space="preserve">    教师进修</t>
  </si>
  <si>
    <t xml:space="preserve">      教师进修</t>
  </si>
  <si>
    <t xml:space="preserve">    干部教育</t>
  </si>
  <si>
    <t xml:space="preserve">      干部教育</t>
  </si>
  <si>
    <t xml:space="preserve">    培训支出</t>
  </si>
  <si>
    <t xml:space="preserve">      培训支出</t>
  </si>
  <si>
    <t xml:space="preserve">    退役士兵能力提升</t>
  </si>
  <si>
    <t xml:space="preserve">      退役士兵能力提升</t>
  </si>
  <si>
    <t xml:space="preserve">    其他进修及培训</t>
  </si>
  <si>
    <t xml:space="preserve">      其他进修及培训</t>
  </si>
  <si>
    <t xml:space="preserve">  教育费附加安排的支出</t>
  </si>
  <si>
    <t xml:space="preserve">    教育费附加安排的支出</t>
  </si>
  <si>
    <t xml:space="preserve">    农村中小学校舍建设</t>
  </si>
  <si>
    <t xml:space="preserve">      农村中小学校舍建设</t>
  </si>
  <si>
    <t xml:space="preserve">    农村中小学教学设施</t>
  </si>
  <si>
    <t xml:space="preserve">      农村中小学教学设施</t>
  </si>
  <si>
    <t xml:space="preserve">    城市中小学校舍建设</t>
  </si>
  <si>
    <t xml:space="preserve">      城市中小学校舍建设</t>
  </si>
  <si>
    <t xml:space="preserve">    城市中小学教学设施</t>
  </si>
  <si>
    <t xml:space="preserve">      城市中小学教学设施</t>
  </si>
  <si>
    <t xml:space="preserve">    中等职业学校教学设施</t>
  </si>
  <si>
    <t xml:space="preserve">      中等职业学校教学设施</t>
  </si>
  <si>
    <t xml:space="preserve">    其他教育费附加安排的支出</t>
  </si>
  <si>
    <t xml:space="preserve">      其他教育费附加安排的支出</t>
  </si>
  <si>
    <t xml:space="preserve">  其他教育支出(款)</t>
  </si>
  <si>
    <t xml:space="preserve">    其他教育支出</t>
  </si>
  <si>
    <t xml:space="preserve">    其他教育支出(项)</t>
  </si>
  <si>
    <t xml:space="preserve">      其他教育支出</t>
  </si>
  <si>
    <t>科学技术支出</t>
  </si>
  <si>
    <t xml:space="preserve">  科学技术支出</t>
  </si>
  <si>
    <t xml:space="preserve">  科学技术管理事务</t>
  </si>
  <si>
    <t xml:space="preserve">    科学技术管理事务</t>
  </si>
  <si>
    <t xml:space="preserve">    其他科学技术管理事务支出</t>
  </si>
  <si>
    <t xml:space="preserve">      其他科学技术管理事务支出</t>
  </si>
  <si>
    <t xml:space="preserve">  基础研究</t>
  </si>
  <si>
    <t xml:space="preserve">    基础研究</t>
  </si>
  <si>
    <t xml:space="preserve">    机构运行</t>
  </si>
  <si>
    <t xml:space="preserve">      机构运行</t>
  </si>
  <si>
    <t xml:space="preserve">    自然科学基金</t>
  </si>
  <si>
    <t xml:space="preserve">      自然科学基金</t>
  </si>
  <si>
    <t xml:space="preserve">    实验室及相关设施</t>
  </si>
  <si>
    <t xml:space="preserve">      实验室及相关设施</t>
  </si>
  <si>
    <t xml:space="preserve">    重大科学工程</t>
  </si>
  <si>
    <t xml:space="preserve">      重大科学工程</t>
  </si>
  <si>
    <t xml:space="preserve">    专项基础科研</t>
  </si>
  <si>
    <t xml:space="preserve">      专项基础科研</t>
  </si>
  <si>
    <t xml:space="preserve">    专项技术基础</t>
  </si>
  <si>
    <t xml:space="preserve">      专项技术基础</t>
  </si>
  <si>
    <t xml:space="preserve">    科技人才队伍建设</t>
  </si>
  <si>
    <t xml:space="preserve">      科技人才队伍建设</t>
  </si>
  <si>
    <t xml:space="preserve">    其他基础研究支出</t>
  </si>
  <si>
    <t xml:space="preserve">      其他基础研究支出</t>
  </si>
  <si>
    <t xml:space="preserve">  应用研究</t>
  </si>
  <si>
    <t xml:space="preserve">    应用研究</t>
  </si>
  <si>
    <t xml:space="preserve">    社会公益研究</t>
  </si>
  <si>
    <t xml:space="preserve">      社会公益研究</t>
  </si>
  <si>
    <t xml:space="preserve">    高技术研究</t>
  </si>
  <si>
    <t xml:space="preserve">      高技术研究</t>
  </si>
  <si>
    <t xml:space="preserve">    专项科研试制</t>
  </si>
  <si>
    <t xml:space="preserve">      专项科研试制</t>
  </si>
  <si>
    <t xml:space="preserve">    其他应用研究支出</t>
  </si>
  <si>
    <t xml:space="preserve">      其他应用研究支出</t>
  </si>
  <si>
    <t xml:space="preserve">  技术研究与开发</t>
  </si>
  <si>
    <t xml:space="preserve">    技术研究与开发</t>
  </si>
  <si>
    <t xml:space="preserve">    科技成果转化与扩散</t>
  </si>
  <si>
    <t xml:space="preserve">      科技成果转化与扩散</t>
  </si>
  <si>
    <t xml:space="preserve">    共性技术研究与开发</t>
  </si>
  <si>
    <t xml:space="preserve">      共性技术研究与开发</t>
  </si>
  <si>
    <t xml:space="preserve">    其他技术研究与开发支出</t>
  </si>
  <si>
    <t xml:space="preserve">      其他技术研究与开发支出</t>
  </si>
  <si>
    <t xml:space="preserve">  科技条件与服务</t>
  </si>
  <si>
    <t xml:space="preserve">    科技条件与服务</t>
  </si>
  <si>
    <t xml:space="preserve">    技术创新服务体系</t>
  </si>
  <si>
    <t xml:space="preserve">      技术创新服务体系</t>
  </si>
  <si>
    <t xml:space="preserve">    科技条件专项</t>
  </si>
  <si>
    <t xml:space="preserve">      科技条件专项</t>
  </si>
  <si>
    <t xml:space="preserve">    其他科技条件与服务支出</t>
  </si>
  <si>
    <t xml:space="preserve">      其他科技条件与服务支出</t>
  </si>
  <si>
    <t xml:space="preserve">  社会科学</t>
  </si>
  <si>
    <t xml:space="preserve">    社会科学</t>
  </si>
  <si>
    <t xml:space="preserve">    社会科学研究机构</t>
  </si>
  <si>
    <t xml:space="preserve">      社会科学研究机构</t>
  </si>
  <si>
    <t xml:space="preserve">    社会科学研究</t>
  </si>
  <si>
    <t xml:space="preserve">      社会科学研究</t>
  </si>
  <si>
    <t xml:space="preserve">    社科基金支出</t>
  </si>
  <si>
    <t xml:space="preserve">      社科基金支出</t>
  </si>
  <si>
    <t xml:space="preserve">    其他社会科学支出</t>
  </si>
  <si>
    <t xml:space="preserve">      其他社会科学支出</t>
  </si>
  <si>
    <t xml:space="preserve">  科学技术普及</t>
  </si>
  <si>
    <t xml:space="preserve">    科学技术普及</t>
  </si>
  <si>
    <t xml:space="preserve">    科普活动</t>
  </si>
  <si>
    <t xml:space="preserve">      科普活动</t>
  </si>
  <si>
    <t xml:space="preserve">    青少年科技活动</t>
  </si>
  <si>
    <t xml:space="preserve">      青少年科技活动</t>
  </si>
  <si>
    <t xml:space="preserve">    学术交流活动</t>
  </si>
  <si>
    <t xml:space="preserve">      学术交流活动</t>
  </si>
  <si>
    <t xml:space="preserve">    科技馆站</t>
  </si>
  <si>
    <t xml:space="preserve">      科技馆站</t>
  </si>
  <si>
    <t xml:space="preserve">    其他科学技术普及支出</t>
  </si>
  <si>
    <t xml:space="preserve">      其他科学技术普及支出</t>
  </si>
  <si>
    <t xml:space="preserve">  科技交流与合作</t>
  </si>
  <si>
    <t xml:space="preserve">    科技交流与合作</t>
  </si>
  <si>
    <t xml:space="preserve">    国际交流与合作</t>
  </si>
  <si>
    <t xml:space="preserve">      国际交流与合作</t>
  </si>
  <si>
    <t xml:space="preserve">    重大科技合作项目</t>
  </si>
  <si>
    <t xml:space="preserve">      重大科技合作项目</t>
  </si>
  <si>
    <t xml:space="preserve">    其他科技交流与合作支出</t>
  </si>
  <si>
    <t xml:space="preserve">      其他科技交流与合作支出</t>
  </si>
  <si>
    <t xml:space="preserve">  科技重大项目</t>
  </si>
  <si>
    <t xml:space="preserve">    科技重大项目</t>
  </si>
  <si>
    <t xml:space="preserve">    科技重大专项</t>
  </si>
  <si>
    <t xml:space="preserve">      科技重大专项</t>
  </si>
  <si>
    <t xml:space="preserve">    重点研发计划</t>
  </si>
  <si>
    <t xml:space="preserve">      重点研发计划</t>
  </si>
  <si>
    <t xml:space="preserve">    其他科技重大项目</t>
  </si>
  <si>
    <t xml:space="preserve">      其他科技重大项目</t>
  </si>
  <si>
    <t xml:space="preserve">  其他科学技术支出(款)</t>
  </si>
  <si>
    <t xml:space="preserve">    其他科学技术支出</t>
  </si>
  <si>
    <t xml:space="preserve">    科技奖励</t>
  </si>
  <si>
    <t xml:space="preserve">      科技奖励</t>
  </si>
  <si>
    <t xml:space="preserve">    核应急</t>
  </si>
  <si>
    <t xml:space="preserve">      核应急</t>
  </si>
  <si>
    <t xml:space="preserve">    转制科研机构</t>
  </si>
  <si>
    <t xml:space="preserve">      转制科研机构</t>
  </si>
  <si>
    <t xml:space="preserve">    其他科学技术支出(项)</t>
  </si>
  <si>
    <t xml:space="preserve">      其他科学技术支出</t>
  </si>
  <si>
    <t>文化旅游体育与传媒支出</t>
  </si>
  <si>
    <t xml:space="preserve">  文化旅游体育与传媒支出</t>
  </si>
  <si>
    <t xml:space="preserve">  文化和旅游</t>
  </si>
  <si>
    <t xml:space="preserve">    文化和旅游</t>
  </si>
  <si>
    <t xml:space="preserve">    图书馆</t>
  </si>
  <si>
    <t xml:space="preserve">      图书馆</t>
  </si>
  <si>
    <t xml:space="preserve">    文化展示及纪念机构</t>
  </si>
  <si>
    <t xml:space="preserve">      文化展示及纪念机构</t>
  </si>
  <si>
    <t xml:space="preserve">    艺术表演场所</t>
  </si>
  <si>
    <t xml:space="preserve">      艺术表演场所</t>
  </si>
  <si>
    <t xml:space="preserve">    艺术表演团体</t>
  </si>
  <si>
    <t xml:space="preserve">      艺术表演团体</t>
  </si>
  <si>
    <t xml:space="preserve">    文化活动</t>
  </si>
  <si>
    <t xml:space="preserve">      文化活动</t>
  </si>
  <si>
    <t xml:space="preserve">    群众文化</t>
  </si>
  <si>
    <t xml:space="preserve">      群众文化</t>
  </si>
  <si>
    <t xml:space="preserve">    文化和旅游交流与合作</t>
  </si>
  <si>
    <t xml:space="preserve">      文化和旅游交流与合作</t>
  </si>
  <si>
    <t xml:space="preserve">    文化创作与保护</t>
  </si>
  <si>
    <t xml:space="preserve">      文化创作与保护</t>
  </si>
  <si>
    <t xml:space="preserve">    文化和旅游市场管理</t>
  </si>
  <si>
    <t xml:space="preserve">      文化和旅游市场管理</t>
  </si>
  <si>
    <t xml:space="preserve">    旅游宣传</t>
  </si>
  <si>
    <t xml:space="preserve">      旅游宣传</t>
  </si>
  <si>
    <t xml:space="preserve">    文化和旅游管理事务</t>
  </si>
  <si>
    <t xml:space="preserve">      文化和旅游管理事务</t>
  </si>
  <si>
    <t xml:space="preserve">    其他文化和旅游支出</t>
  </si>
  <si>
    <t xml:space="preserve">      其他文化和旅游支出</t>
  </si>
  <si>
    <t xml:space="preserve">  文物</t>
  </si>
  <si>
    <t xml:space="preserve">    文物</t>
  </si>
  <si>
    <t xml:space="preserve">    文物保护</t>
  </si>
  <si>
    <t xml:space="preserve">      文物保护</t>
  </si>
  <si>
    <t xml:space="preserve">    博物馆</t>
  </si>
  <si>
    <t xml:space="preserve">      博物馆</t>
  </si>
  <si>
    <t xml:space="preserve">    历史名城与古迹</t>
  </si>
  <si>
    <t xml:space="preserve">      历史名城与古迹</t>
  </si>
  <si>
    <t xml:space="preserve">    其他文物支出</t>
  </si>
  <si>
    <t xml:space="preserve">      其他文物支出</t>
  </si>
  <si>
    <t xml:space="preserve">  体育</t>
  </si>
  <si>
    <t xml:space="preserve">    体育</t>
  </si>
  <si>
    <t xml:space="preserve">    运动项目管理</t>
  </si>
  <si>
    <t xml:space="preserve">      运动项目管理</t>
  </si>
  <si>
    <t xml:space="preserve">    体育竞赛</t>
  </si>
  <si>
    <t xml:space="preserve">      体育竞赛</t>
  </si>
  <si>
    <t xml:space="preserve">    体育训练</t>
  </si>
  <si>
    <t xml:space="preserve">      体育训练</t>
  </si>
  <si>
    <t xml:space="preserve">    体育场馆</t>
  </si>
  <si>
    <t xml:space="preserve">      体育场馆</t>
  </si>
  <si>
    <t xml:space="preserve">    群众体育</t>
  </si>
  <si>
    <t xml:space="preserve">      群众体育</t>
  </si>
  <si>
    <t xml:space="preserve">    体育交流与合作</t>
  </si>
  <si>
    <t xml:space="preserve">      体育交流与合作</t>
  </si>
  <si>
    <t xml:space="preserve">    其他体育支出</t>
  </si>
  <si>
    <t xml:space="preserve">      其他体育支出</t>
  </si>
  <si>
    <t xml:space="preserve">  新闻出版电影</t>
  </si>
  <si>
    <t xml:space="preserve">    新闻出版电影</t>
  </si>
  <si>
    <t xml:space="preserve">    新闻通讯</t>
  </si>
  <si>
    <t xml:space="preserve">      新闻通讯</t>
  </si>
  <si>
    <t xml:space="preserve">    出版发行</t>
  </si>
  <si>
    <t xml:space="preserve">      出版发行</t>
  </si>
  <si>
    <t xml:space="preserve">    版权管理</t>
  </si>
  <si>
    <t xml:space="preserve">      版权管理</t>
  </si>
  <si>
    <t xml:space="preserve">    电影</t>
  </si>
  <si>
    <t xml:space="preserve">      电影</t>
  </si>
  <si>
    <t xml:space="preserve">    其他新闻出版电影支出</t>
  </si>
  <si>
    <t xml:space="preserve">      其他新闻出版电影支出</t>
  </si>
  <si>
    <t xml:space="preserve">  广播电视</t>
  </si>
  <si>
    <t xml:space="preserve">    广播电视</t>
  </si>
  <si>
    <t xml:space="preserve">    监测监管</t>
  </si>
  <si>
    <t xml:space="preserve">      监测监管</t>
  </si>
  <si>
    <t xml:space="preserve">    传输发射</t>
  </si>
  <si>
    <t xml:space="preserve">      传输发射</t>
  </si>
  <si>
    <t xml:space="preserve">    广播电视事务</t>
  </si>
  <si>
    <t xml:space="preserve">      广播电视事务</t>
  </si>
  <si>
    <t xml:space="preserve">    其他广播电视支出</t>
  </si>
  <si>
    <t xml:space="preserve">      其他广播电视支出</t>
  </si>
  <si>
    <t xml:space="preserve">  其他文化旅游体育与传媒支出(款)</t>
  </si>
  <si>
    <t xml:space="preserve">    其他文化旅游体育与传媒支出</t>
  </si>
  <si>
    <t xml:space="preserve">    宣传文化发展专项支出</t>
  </si>
  <si>
    <t xml:space="preserve">      宣传文化发展专项支出</t>
  </si>
  <si>
    <t xml:space="preserve">    文化产业发展专项支出</t>
  </si>
  <si>
    <t xml:space="preserve">      文化产业发展专项支出</t>
  </si>
  <si>
    <t xml:space="preserve">    其他文化旅游体育与传媒支出(项)</t>
  </si>
  <si>
    <t xml:space="preserve">      其他文化旅游体育与传媒支出</t>
  </si>
  <si>
    <t>社会保障和就业支出</t>
  </si>
  <si>
    <t xml:space="preserve">  社会保障和就业支出</t>
  </si>
  <si>
    <t xml:space="preserve">  人力资源和社会保障管理事务</t>
  </si>
  <si>
    <t xml:space="preserve">    人力资源和社会保障管理事务</t>
  </si>
  <si>
    <t xml:space="preserve">    综合业务管理</t>
  </si>
  <si>
    <t xml:space="preserve">      综合业务管理</t>
  </si>
  <si>
    <t xml:space="preserve">    劳动保障监察</t>
  </si>
  <si>
    <t xml:space="preserve">      劳动保障监察</t>
  </si>
  <si>
    <t xml:space="preserve">    就业管理事务</t>
  </si>
  <si>
    <t xml:space="preserve">      就业管理事务</t>
  </si>
  <si>
    <t xml:space="preserve">    社会保险业务管理事务</t>
  </si>
  <si>
    <t xml:space="preserve">      社会保险业务管理事务</t>
  </si>
  <si>
    <t xml:space="preserve">    社会保险经办机构</t>
  </si>
  <si>
    <t xml:space="preserve">      社会保险经办机构</t>
  </si>
  <si>
    <t xml:space="preserve">    劳动关系和维权</t>
  </si>
  <si>
    <t xml:space="preserve">      劳动关系和维权</t>
  </si>
  <si>
    <t xml:space="preserve">    公共就业服务和职业技能鉴定机构</t>
  </si>
  <si>
    <t xml:space="preserve">      公共就业服务和职业技能鉴定机构</t>
  </si>
  <si>
    <t xml:space="preserve">    劳动人事争议调解仲裁</t>
  </si>
  <si>
    <t xml:space="preserve">      劳动人事争议调解仲裁</t>
  </si>
  <si>
    <t xml:space="preserve">    政府特殊津贴</t>
  </si>
  <si>
    <t xml:space="preserve">      政府特殊津贴</t>
  </si>
  <si>
    <t xml:space="preserve">    资助留学回国人员</t>
  </si>
  <si>
    <t xml:space="preserve">      资助留学回国人员</t>
  </si>
  <si>
    <t xml:space="preserve">    博士后日常经费</t>
  </si>
  <si>
    <t xml:space="preserve">      博士后日常经费</t>
  </si>
  <si>
    <t xml:space="preserve">    引进人才费用</t>
  </si>
  <si>
    <t xml:space="preserve">      引进人才费用</t>
  </si>
  <si>
    <t xml:space="preserve">    其他人力资源和社会保障管理事务支出</t>
  </si>
  <si>
    <t xml:space="preserve">      其他人力资源和社会保障管理事务支出</t>
  </si>
  <si>
    <t xml:space="preserve">  民政管理事务</t>
  </si>
  <si>
    <t xml:space="preserve">    民政管理事务</t>
  </si>
  <si>
    <t xml:space="preserve">    社会组织管理</t>
  </si>
  <si>
    <t xml:space="preserve">      社会组织管理</t>
  </si>
  <si>
    <t xml:space="preserve">    行政区划和地名管理</t>
  </si>
  <si>
    <t xml:space="preserve">      行政区划和地名管理</t>
  </si>
  <si>
    <t xml:space="preserve">    基层政权建设和社区治理</t>
  </si>
  <si>
    <t xml:space="preserve">      基层政权建设和社区治理</t>
  </si>
  <si>
    <t xml:space="preserve">    其他民政管理事务支出</t>
  </si>
  <si>
    <t xml:space="preserve">      其他民政管理事务支出</t>
  </si>
  <si>
    <t xml:space="preserve">  补充全国社会保障基金</t>
  </si>
  <si>
    <t xml:space="preserve">    补充全国社会保障基金</t>
  </si>
  <si>
    <t xml:space="preserve">    用一般公共预算补充基金</t>
  </si>
  <si>
    <t xml:space="preserve">      用一般公共预算补充基金</t>
  </si>
  <si>
    <t xml:space="preserve">  行政事业单位养老支出</t>
  </si>
  <si>
    <t xml:space="preserve">    行政事业单位养老支出</t>
  </si>
  <si>
    <t xml:space="preserve">    行政单位离退休</t>
  </si>
  <si>
    <t xml:space="preserve">      行政单位离退休</t>
  </si>
  <si>
    <t xml:space="preserve">    事业单位离退休</t>
  </si>
  <si>
    <t xml:space="preserve">      事业单位离退休</t>
  </si>
  <si>
    <t xml:space="preserve">    离退休人员管理机构</t>
  </si>
  <si>
    <t xml:space="preserve">      离退休人员管理机构</t>
  </si>
  <si>
    <t xml:space="preserve">    机关事业单位基本养老保险缴费支出</t>
  </si>
  <si>
    <t xml:space="preserve">      机关事业单位基本养老保险缴费支出</t>
  </si>
  <si>
    <t xml:space="preserve">    机关事业单位职业年金缴费支出</t>
  </si>
  <si>
    <t xml:space="preserve">      机关事业单位职业年金缴费支出</t>
  </si>
  <si>
    <t xml:space="preserve">    对机关事业单位基本养老保险基金的补助</t>
  </si>
  <si>
    <t xml:space="preserve">      对机关事业单位基本养老保险基金的补助</t>
  </si>
  <si>
    <t xml:space="preserve">    对机关事业单位职业年金的补助</t>
  </si>
  <si>
    <t xml:space="preserve">      对机关事业单位职业年金的补助</t>
  </si>
  <si>
    <t xml:space="preserve">    其他行政事业单位养老支出</t>
  </si>
  <si>
    <t xml:space="preserve">      其他行政事业单位养老支出</t>
  </si>
  <si>
    <t xml:space="preserve">  企业改革补助</t>
  </si>
  <si>
    <t xml:space="preserve">    企业改革补助</t>
  </si>
  <si>
    <t xml:space="preserve">    企业关闭破产补助</t>
  </si>
  <si>
    <t xml:space="preserve">      企业关闭破产补助</t>
  </si>
  <si>
    <t xml:space="preserve">    厂办大集体改革补助</t>
  </si>
  <si>
    <t xml:space="preserve">      厂办大集体改革补助</t>
  </si>
  <si>
    <t xml:space="preserve">    其他企业改革发展补助</t>
  </si>
  <si>
    <t xml:space="preserve">      其他企业改革发展补助</t>
  </si>
  <si>
    <t xml:space="preserve">  就业补助</t>
  </si>
  <si>
    <t xml:space="preserve">    就业补助</t>
  </si>
  <si>
    <t xml:space="preserve">    就业创业服务补贴</t>
  </si>
  <si>
    <t xml:space="preserve">      就业创业服务补贴</t>
  </si>
  <si>
    <t xml:space="preserve">    职业培训补贴</t>
  </si>
  <si>
    <t xml:space="preserve">      职业培训补贴</t>
  </si>
  <si>
    <t xml:space="preserve">    社会保险补贴</t>
  </si>
  <si>
    <t xml:space="preserve">      社会保险补贴</t>
  </si>
  <si>
    <t xml:space="preserve">    公益性岗位补贴</t>
  </si>
  <si>
    <t xml:space="preserve">      公益性岗位补贴</t>
  </si>
  <si>
    <t xml:space="preserve">    职业技能鉴定补贴</t>
  </si>
  <si>
    <t xml:space="preserve">      职业技能鉴定补贴</t>
  </si>
  <si>
    <t xml:space="preserve">    就业见习补贴</t>
  </si>
  <si>
    <t xml:space="preserve">      就业见习补贴</t>
  </si>
  <si>
    <t xml:space="preserve">    高技能人才培养补助</t>
  </si>
  <si>
    <t xml:space="preserve">      高技能人才培养补助</t>
  </si>
  <si>
    <t xml:space="preserve">    促进创业补贴</t>
  </si>
  <si>
    <t xml:space="preserve">      促进创业补贴</t>
  </si>
  <si>
    <t xml:space="preserve">    其他就业补助支出</t>
  </si>
  <si>
    <t xml:space="preserve">      其他就业补助支出</t>
  </si>
  <si>
    <t xml:space="preserve">  抚恤</t>
  </si>
  <si>
    <t xml:space="preserve">    抚恤</t>
  </si>
  <si>
    <t xml:space="preserve">    死亡抚恤</t>
  </si>
  <si>
    <t xml:space="preserve">      死亡抚恤</t>
  </si>
  <si>
    <t xml:space="preserve">    伤残抚恤</t>
  </si>
  <si>
    <t xml:space="preserve">      伤残抚恤</t>
  </si>
  <si>
    <t xml:space="preserve">    在乡复员、退伍军人生活补助</t>
  </si>
  <si>
    <t xml:space="preserve">      在乡复员、退伍军人生活补助</t>
  </si>
  <si>
    <t xml:space="preserve">    义务兵优待</t>
  </si>
  <si>
    <t xml:space="preserve">      义务兵优待</t>
  </si>
  <si>
    <t xml:space="preserve">    农村籍退役士兵老年生活补助</t>
  </si>
  <si>
    <t xml:space="preserve">      农村籍退役士兵老年生活补助</t>
  </si>
  <si>
    <t xml:space="preserve">    光荣院</t>
  </si>
  <si>
    <t xml:space="preserve">      光荣院</t>
  </si>
  <si>
    <t xml:space="preserve">    烈士纪念设施管理维护</t>
  </si>
  <si>
    <t xml:space="preserve">      烈士纪念设施管理维护</t>
  </si>
  <si>
    <t xml:space="preserve">    其他优抚支出</t>
  </si>
  <si>
    <t xml:space="preserve">      其他优抚支出</t>
  </si>
  <si>
    <t xml:space="preserve">  退役安置</t>
  </si>
  <si>
    <t xml:space="preserve">    退役安置</t>
  </si>
  <si>
    <t xml:space="preserve">    退役士兵安置</t>
  </si>
  <si>
    <t xml:space="preserve">      退役士兵安置</t>
  </si>
  <si>
    <t xml:space="preserve">    军队移交政府的离退休人员安置</t>
  </si>
  <si>
    <t xml:space="preserve">      军队移交政府的离退休人员安置</t>
  </si>
  <si>
    <t xml:space="preserve">    军队移交政府离退休干部管理机构</t>
  </si>
  <si>
    <t xml:space="preserve">      军队移交政府离退休干部管理机构</t>
  </si>
  <si>
    <t xml:space="preserve">    退役士兵管理教育</t>
  </si>
  <si>
    <t xml:space="preserve">      退役士兵管理教育</t>
  </si>
  <si>
    <t xml:space="preserve">    军队转业干部安置</t>
  </si>
  <si>
    <t xml:space="preserve">      军队转业干部安置</t>
  </si>
  <si>
    <t xml:space="preserve">    其他退役安置支出</t>
  </si>
  <si>
    <t xml:space="preserve">      其他退役安置支出</t>
  </si>
  <si>
    <t xml:space="preserve">  社会福利</t>
  </si>
  <si>
    <t xml:space="preserve">    社会福利</t>
  </si>
  <si>
    <t xml:space="preserve">    儿童福利</t>
  </si>
  <si>
    <t xml:space="preserve">      儿童福利</t>
  </si>
  <si>
    <t xml:space="preserve">    老年福利</t>
  </si>
  <si>
    <t xml:space="preserve">      老年福利</t>
  </si>
  <si>
    <t xml:space="preserve">    康复辅具</t>
  </si>
  <si>
    <t xml:space="preserve">      康复辅具</t>
  </si>
  <si>
    <t xml:space="preserve">    殡葬</t>
  </si>
  <si>
    <t xml:space="preserve">      殡葬</t>
  </si>
  <si>
    <t xml:space="preserve">    社会福利事业单位</t>
  </si>
  <si>
    <t xml:space="preserve">      社会福利事业单位</t>
  </si>
  <si>
    <t xml:space="preserve">    养老服务</t>
  </si>
  <si>
    <t xml:space="preserve">      养老服务</t>
  </si>
  <si>
    <t xml:space="preserve">    其他社会福利支出</t>
  </si>
  <si>
    <t xml:space="preserve">      其他社会福利支出</t>
  </si>
  <si>
    <t xml:space="preserve">  残疾人事业</t>
  </si>
  <si>
    <t xml:space="preserve">    残疾人事业</t>
  </si>
  <si>
    <t xml:space="preserve">    残疾人康复</t>
  </si>
  <si>
    <t xml:space="preserve">      残疾人康复</t>
  </si>
  <si>
    <t xml:space="preserve">    残疾人就业</t>
  </si>
  <si>
    <t xml:space="preserve">      残疾人就业</t>
  </si>
  <si>
    <t xml:space="preserve">    残疾人体育</t>
  </si>
  <si>
    <t xml:space="preserve">      残疾人体育</t>
  </si>
  <si>
    <t xml:space="preserve">    残疾人生活和护理补贴</t>
  </si>
  <si>
    <t xml:space="preserve">      残疾人生活和护理补贴</t>
  </si>
  <si>
    <t xml:space="preserve">    其他残疾人事业支出</t>
  </si>
  <si>
    <t xml:space="preserve">      其他残疾人事业支出</t>
  </si>
  <si>
    <t xml:space="preserve">  红十字事业</t>
  </si>
  <si>
    <t xml:space="preserve">    红十字事业</t>
  </si>
  <si>
    <t xml:space="preserve">      其他红十字事业支出</t>
  </si>
  <si>
    <t xml:space="preserve">    其他红十字事业支出</t>
  </si>
  <si>
    <t xml:space="preserve">  最低生活保障</t>
  </si>
  <si>
    <t xml:space="preserve">    最低生活保障</t>
  </si>
  <si>
    <t xml:space="preserve">    城市最低生活保障金支出</t>
  </si>
  <si>
    <t xml:space="preserve">      城市最低生活保障金支出</t>
  </si>
  <si>
    <t xml:space="preserve">    农村最低生活保障金支出</t>
  </si>
  <si>
    <t xml:space="preserve">      农村最低生活保障金支出</t>
  </si>
  <si>
    <t xml:space="preserve">  临时救助</t>
  </si>
  <si>
    <t xml:space="preserve">    临时救助</t>
  </si>
  <si>
    <t xml:space="preserve">    临时救助支出</t>
  </si>
  <si>
    <t xml:space="preserve">      临时救助支出</t>
  </si>
  <si>
    <t xml:space="preserve">    流浪乞讨人员救助支出</t>
  </si>
  <si>
    <t xml:space="preserve">      流浪乞讨人员救助支出</t>
  </si>
  <si>
    <t xml:space="preserve">  特困人员救助供养</t>
  </si>
  <si>
    <t xml:space="preserve">    特困人员救助供养</t>
  </si>
  <si>
    <t xml:space="preserve">    城市特困人员救助供养支出</t>
  </si>
  <si>
    <t xml:space="preserve">      城市特困人员救助供养支出</t>
  </si>
  <si>
    <t xml:space="preserve">    农村特困人员救助供养支出</t>
  </si>
  <si>
    <t xml:space="preserve">      农村特困人员救助供养支出</t>
  </si>
  <si>
    <t xml:space="preserve">  补充道路交通事故社会救助基金</t>
  </si>
  <si>
    <t xml:space="preserve">    补充道路交通事故社会救助基金</t>
  </si>
  <si>
    <t xml:space="preserve">    交强险增值税补助基金支出</t>
  </si>
  <si>
    <t xml:space="preserve">      交强险增值税补助基金支出</t>
  </si>
  <si>
    <t xml:space="preserve">    交强险罚款收入补助基金支出</t>
  </si>
  <si>
    <t xml:space="preserve">      交强险罚款收入补助基金支出</t>
  </si>
  <si>
    <t xml:space="preserve">  其他生活救助</t>
  </si>
  <si>
    <t xml:space="preserve">    其他生活救助</t>
  </si>
  <si>
    <t xml:space="preserve">    其他城市生活救助</t>
  </si>
  <si>
    <t xml:space="preserve">      其他城市生活救助</t>
  </si>
  <si>
    <t xml:space="preserve">    其他农村生活救助</t>
  </si>
  <si>
    <t xml:space="preserve">      其他农村生活救助</t>
  </si>
  <si>
    <t xml:space="preserve">  财政对基本养老保险基金的补助</t>
  </si>
  <si>
    <t xml:space="preserve">    财政对基本养老保险基金的补助</t>
  </si>
  <si>
    <t xml:space="preserve">    财政对企业职工基本养老保险基金的补助</t>
  </si>
  <si>
    <t xml:space="preserve">      财政对企业职工基本养老保险基金的补助</t>
  </si>
  <si>
    <t xml:space="preserve">    财政对城乡居民基本养老保险基金的补助</t>
  </si>
  <si>
    <t xml:space="preserve">      财政对城乡居民基本养老保险基金的补助</t>
  </si>
  <si>
    <t xml:space="preserve">    财政对其他基本养老保险基金的补助</t>
  </si>
  <si>
    <t xml:space="preserve">      财政对其他基本养老保险基金的补助</t>
  </si>
  <si>
    <t xml:space="preserve">  财政对其他社会保险基金的补助</t>
  </si>
  <si>
    <t xml:space="preserve">    财政对其他社会保险基金的补助</t>
  </si>
  <si>
    <t xml:space="preserve">    财政对失业保险基金的补助</t>
  </si>
  <si>
    <t xml:space="preserve">      财政对失业保险基金的补助</t>
  </si>
  <si>
    <t xml:space="preserve">    财政对工伤保险基金的补助</t>
  </si>
  <si>
    <t xml:space="preserve">      财政对工伤保险基金的补助</t>
  </si>
  <si>
    <t xml:space="preserve">    其他财政对社会保险基金的补助</t>
  </si>
  <si>
    <t xml:space="preserve">      其他财政对社会保险基金的补助</t>
  </si>
  <si>
    <t xml:space="preserve">  退役军人管理事务</t>
  </si>
  <si>
    <t xml:space="preserve">    退役军人管理事务</t>
  </si>
  <si>
    <t xml:space="preserve">    拥军优属</t>
  </si>
  <si>
    <t xml:space="preserve">      拥军优属</t>
  </si>
  <si>
    <t xml:space="preserve">    军供保障</t>
  </si>
  <si>
    <t xml:space="preserve">      军供保障</t>
  </si>
  <si>
    <t xml:space="preserve">    其他退役军人事务管理支出</t>
  </si>
  <si>
    <t xml:space="preserve">      其他退役军人事务管理支出</t>
  </si>
  <si>
    <t xml:space="preserve">  财政代缴社会保险费支出</t>
  </si>
  <si>
    <t xml:space="preserve">    财政代缴社会保险费支出</t>
  </si>
  <si>
    <t xml:space="preserve">    财政代缴城乡居民基本养老保险费支出</t>
  </si>
  <si>
    <t xml:space="preserve">      财政代缴城乡居民基本养老保险费支出</t>
  </si>
  <si>
    <t xml:space="preserve">    财政代缴其他社会保险费支出</t>
  </si>
  <si>
    <t xml:space="preserve">      财政代缴其他社会保险费支出</t>
  </si>
  <si>
    <t xml:space="preserve">  其他社会保障和就业支出(款)</t>
  </si>
  <si>
    <t xml:space="preserve">    其他社会保障和就业支出</t>
  </si>
  <si>
    <t xml:space="preserve">    其他社会保障和就业支出(项)</t>
  </si>
  <si>
    <t xml:space="preserve">      其他社会保障和就业支出</t>
  </si>
  <si>
    <t>卫生健康支出</t>
  </si>
  <si>
    <t xml:space="preserve">  卫生健康支出</t>
  </si>
  <si>
    <t xml:space="preserve">  卫生健康管理事务</t>
  </si>
  <si>
    <t xml:space="preserve">    卫生健康管理事务</t>
  </si>
  <si>
    <t xml:space="preserve">    其他卫生健康管理事务支出</t>
  </si>
  <si>
    <t xml:space="preserve">      其他卫生健康管理事务支出</t>
  </si>
  <si>
    <t xml:space="preserve">  公立医院</t>
  </si>
  <si>
    <t xml:space="preserve">    公立医院</t>
  </si>
  <si>
    <t xml:space="preserve">    综合医院</t>
  </si>
  <si>
    <t xml:space="preserve">      综合医院</t>
  </si>
  <si>
    <t xml:space="preserve">    中医(民族)医院</t>
  </si>
  <si>
    <t xml:space="preserve">      中医(民族)医院</t>
  </si>
  <si>
    <t xml:space="preserve">    传染病医院</t>
  </si>
  <si>
    <t xml:space="preserve">      传染病医院</t>
  </si>
  <si>
    <t xml:space="preserve">    职业病防治医院</t>
  </si>
  <si>
    <t xml:space="preserve">      职业病防治医院</t>
  </si>
  <si>
    <t xml:space="preserve">    精神病医院</t>
  </si>
  <si>
    <t xml:space="preserve">      精神病医院</t>
  </si>
  <si>
    <t xml:space="preserve">    妇幼保健医院</t>
  </si>
  <si>
    <t xml:space="preserve">      妇幼保健医院</t>
  </si>
  <si>
    <t xml:space="preserve">    儿童医院</t>
  </si>
  <si>
    <t xml:space="preserve">      儿童医院</t>
  </si>
  <si>
    <t xml:space="preserve">    其他专科医院</t>
  </si>
  <si>
    <t xml:space="preserve">      其他专科医院</t>
  </si>
  <si>
    <t xml:space="preserve">    福利医院</t>
  </si>
  <si>
    <t xml:space="preserve">      福利医院</t>
  </si>
  <si>
    <t xml:space="preserve">    行业医院</t>
  </si>
  <si>
    <t xml:space="preserve">      行业医院</t>
  </si>
  <si>
    <t xml:space="preserve">    处理医疗欠费</t>
  </si>
  <si>
    <t xml:space="preserve">      处理医疗欠费</t>
  </si>
  <si>
    <t xml:space="preserve">    康复医院</t>
  </si>
  <si>
    <t xml:space="preserve">      康复医院</t>
  </si>
  <si>
    <t xml:space="preserve">    优抚医院</t>
  </si>
  <si>
    <t xml:space="preserve">      优抚医院</t>
  </si>
  <si>
    <t xml:space="preserve">    其他公立医院支出</t>
  </si>
  <si>
    <t xml:space="preserve">      其他公立医院支出</t>
  </si>
  <si>
    <t xml:space="preserve">  基层医疗卫生机构</t>
  </si>
  <si>
    <t xml:space="preserve">    基层医疗卫生机构</t>
  </si>
  <si>
    <t xml:space="preserve">    城市社区卫生机构</t>
  </si>
  <si>
    <t xml:space="preserve">      城市社区卫生机构</t>
  </si>
  <si>
    <t xml:space="preserve">    乡镇卫生院</t>
  </si>
  <si>
    <t xml:space="preserve">      乡镇卫生院</t>
  </si>
  <si>
    <t xml:space="preserve">    其他基层医疗卫生机构支出</t>
  </si>
  <si>
    <t xml:space="preserve">      其他基层医疗卫生机构支出</t>
  </si>
  <si>
    <t xml:space="preserve">  公共卫生</t>
  </si>
  <si>
    <t xml:space="preserve">    公共卫生</t>
  </si>
  <si>
    <t xml:space="preserve">    疾病预防控制机构</t>
  </si>
  <si>
    <t xml:space="preserve">      疾病预防控制机构</t>
  </si>
  <si>
    <t xml:space="preserve">    卫生监督机构</t>
  </si>
  <si>
    <t xml:space="preserve">      卫生监督机构</t>
  </si>
  <si>
    <t xml:space="preserve">    妇幼保健机构</t>
  </si>
  <si>
    <t xml:space="preserve">      妇幼保健机构</t>
  </si>
  <si>
    <t xml:space="preserve">    精神卫生机构</t>
  </si>
  <si>
    <t xml:space="preserve">      精神卫生机构</t>
  </si>
  <si>
    <t xml:space="preserve">    应急救治机构</t>
  </si>
  <si>
    <t xml:space="preserve">      应急救治机构</t>
  </si>
  <si>
    <t xml:space="preserve">    采供血机构</t>
  </si>
  <si>
    <t xml:space="preserve">      采供血机构</t>
  </si>
  <si>
    <t xml:space="preserve">    其他专业公共卫生机构</t>
  </si>
  <si>
    <t xml:space="preserve">      其他专业公共卫生机构</t>
  </si>
  <si>
    <t xml:space="preserve">    基本公共卫生服务</t>
  </si>
  <si>
    <t xml:space="preserve">      基本公共卫生服务</t>
  </si>
  <si>
    <t xml:space="preserve">    重大公共卫生服务</t>
  </si>
  <si>
    <t xml:space="preserve">      重大公共卫生服务</t>
  </si>
  <si>
    <t xml:space="preserve">    突发公共卫生事件应急处理</t>
  </si>
  <si>
    <t xml:space="preserve">      突发公共卫生事件应急处理</t>
  </si>
  <si>
    <t xml:space="preserve">    其他公共卫生支出</t>
  </si>
  <si>
    <t xml:space="preserve">      其他公共卫生支出</t>
  </si>
  <si>
    <t xml:space="preserve">  中医药</t>
  </si>
  <si>
    <t xml:space="preserve">    中医药</t>
  </si>
  <si>
    <t xml:space="preserve">    中医(民族医)药专项</t>
  </si>
  <si>
    <t xml:space="preserve">      中医(民族医)药专项</t>
  </si>
  <si>
    <t xml:space="preserve">    其他中医药支出</t>
  </si>
  <si>
    <t xml:space="preserve">      其他中医药支出</t>
  </si>
  <si>
    <t xml:space="preserve">  计划生育事务</t>
  </si>
  <si>
    <t xml:space="preserve">    计划生育事务</t>
  </si>
  <si>
    <t xml:space="preserve">    计划生育机构</t>
  </si>
  <si>
    <t xml:space="preserve">      计划生育机构</t>
  </si>
  <si>
    <t xml:space="preserve">    计划生育服务</t>
  </si>
  <si>
    <t xml:space="preserve">      计划生育服务</t>
  </si>
  <si>
    <t xml:space="preserve">    其他计划生育事务支出</t>
  </si>
  <si>
    <t xml:space="preserve">      其他计划生育事务支出</t>
  </si>
  <si>
    <t xml:space="preserve">  行政事业单位医疗</t>
  </si>
  <si>
    <t xml:space="preserve">    行政事业单位医疗</t>
  </si>
  <si>
    <t xml:space="preserve">    行政单位医疗</t>
  </si>
  <si>
    <t xml:space="preserve">      行政单位医疗</t>
  </si>
  <si>
    <t xml:space="preserve">    事业单位医疗</t>
  </si>
  <si>
    <t xml:space="preserve">      事业单位医疗</t>
  </si>
  <si>
    <t xml:space="preserve">    公务员医疗补助</t>
  </si>
  <si>
    <t xml:space="preserve">      公务员医疗补助</t>
  </si>
  <si>
    <t xml:space="preserve">    其他行政事业单位医疗支出</t>
  </si>
  <si>
    <t xml:space="preserve">      其他行政事业单位医疗支出</t>
  </si>
  <si>
    <t xml:space="preserve">  财政对基本医疗保险基金的补助</t>
  </si>
  <si>
    <t xml:space="preserve">    财政对基本医疗保险基金的补助</t>
  </si>
  <si>
    <t xml:space="preserve">    财政对职工基本医疗保险基金的补助</t>
  </si>
  <si>
    <t xml:space="preserve">      财政对职工基本医疗保险基金的补助</t>
  </si>
  <si>
    <t xml:space="preserve">    财政对城乡居民基本医疗保险基金的补助</t>
  </si>
  <si>
    <t xml:space="preserve">      财政对城乡居民基本医疗保险基金的补助</t>
  </si>
  <si>
    <t xml:space="preserve">    财政对其他基本医疗保险基金的补助</t>
  </si>
  <si>
    <t xml:space="preserve">      财政对其他基本医疗保险基金的补助</t>
  </si>
  <si>
    <t xml:space="preserve">  医疗救助</t>
  </si>
  <si>
    <t xml:space="preserve">    医疗救助</t>
  </si>
  <si>
    <t xml:space="preserve">    城乡医疗救助</t>
  </si>
  <si>
    <t xml:space="preserve">      城乡医疗救助</t>
  </si>
  <si>
    <t xml:space="preserve">    疾病应急救助</t>
  </si>
  <si>
    <t xml:space="preserve">      疾病应急救助</t>
  </si>
  <si>
    <t xml:space="preserve">    其他医疗救助支出</t>
  </si>
  <si>
    <t xml:space="preserve">      其他医疗救助支出</t>
  </si>
  <si>
    <t xml:space="preserve">  优抚对象医疗</t>
  </si>
  <si>
    <t xml:space="preserve">    优抚对象医疗</t>
  </si>
  <si>
    <t xml:space="preserve">    优抚对象医疗补助</t>
  </si>
  <si>
    <t xml:space="preserve">      优抚对象医疗补助</t>
  </si>
  <si>
    <t xml:space="preserve">    其他优抚对象医疗支出</t>
  </si>
  <si>
    <t xml:space="preserve">      其他优抚对象医疗支出</t>
  </si>
  <si>
    <t xml:space="preserve">  医疗保障管理事务</t>
  </si>
  <si>
    <t xml:space="preserve">    医疗保障管理事务</t>
  </si>
  <si>
    <t xml:space="preserve">    医疗保障政策管理</t>
  </si>
  <si>
    <t xml:space="preserve">      医疗保障政策管理</t>
  </si>
  <si>
    <t xml:space="preserve">    医疗保障经办事务</t>
  </si>
  <si>
    <t xml:space="preserve">      医疗保障经办事务</t>
  </si>
  <si>
    <t xml:space="preserve">    其他医疗保障管理事务支出</t>
  </si>
  <si>
    <t xml:space="preserve">      其他医疗保障管理事务支出</t>
  </si>
  <si>
    <t xml:space="preserve">  老龄卫生健康事务(款)</t>
  </si>
  <si>
    <t xml:space="preserve">    老龄卫生健康事务</t>
  </si>
  <si>
    <t xml:space="preserve">    老龄卫生健康事务(项)</t>
  </si>
  <si>
    <t xml:space="preserve">      老龄卫生健康事务</t>
  </si>
  <si>
    <t xml:space="preserve">  其他卫生健康支出(款)</t>
  </si>
  <si>
    <t xml:space="preserve">    其他卫生健康支出</t>
  </si>
  <si>
    <t xml:space="preserve">    其他卫生健康支出(项)</t>
  </si>
  <si>
    <t xml:space="preserve">      其他卫生健康支出</t>
  </si>
  <si>
    <t>节能环保支出</t>
  </si>
  <si>
    <t xml:space="preserve">  节能环保支出</t>
  </si>
  <si>
    <t xml:space="preserve">  环境保护管理事务</t>
  </si>
  <si>
    <t xml:space="preserve">    环境保护管理事务</t>
  </si>
  <si>
    <t xml:space="preserve">    生态环境保护宣传</t>
  </si>
  <si>
    <t xml:space="preserve">      生态环境保护宣传</t>
  </si>
  <si>
    <t xml:space="preserve">    环境保护法规、规划及标准</t>
  </si>
  <si>
    <t xml:space="preserve">      环境保护法规、规划及标准</t>
  </si>
  <si>
    <t xml:space="preserve">    生态环境国际合作及履约</t>
  </si>
  <si>
    <t xml:space="preserve">      生态环境国际合作及履约</t>
  </si>
  <si>
    <t xml:space="preserve">    生态环境保护行政许可</t>
  </si>
  <si>
    <t xml:space="preserve">      生态环境保护行政许可</t>
  </si>
  <si>
    <t xml:space="preserve">    应对气候变化管理事务</t>
  </si>
  <si>
    <t xml:space="preserve">      应对气候变化管理事务</t>
  </si>
  <si>
    <t xml:space="preserve">    其他环境保护管理事务支出</t>
  </si>
  <si>
    <t xml:space="preserve">      其他环境保护管理事务支出</t>
  </si>
  <si>
    <t xml:space="preserve">  环境监测与监察</t>
  </si>
  <si>
    <t xml:space="preserve">    环境监测与监察</t>
  </si>
  <si>
    <t xml:space="preserve">    建设项目环评审查与监督</t>
  </si>
  <si>
    <t xml:space="preserve">      建设项目环评审查与监督</t>
  </si>
  <si>
    <t xml:space="preserve">    核与辐射安全监督</t>
  </si>
  <si>
    <t xml:space="preserve">      核与辐射安全监督</t>
  </si>
  <si>
    <t xml:space="preserve">    其他环境监测与监察支出</t>
  </si>
  <si>
    <t xml:space="preserve">      其他环境监测与监察支出</t>
  </si>
  <si>
    <t xml:space="preserve">  污染防治</t>
  </si>
  <si>
    <t xml:space="preserve">    污染防治</t>
  </si>
  <si>
    <t xml:space="preserve">    大气</t>
  </si>
  <si>
    <t xml:space="preserve">      大气</t>
  </si>
  <si>
    <t xml:space="preserve">    水体</t>
  </si>
  <si>
    <t xml:space="preserve">      水体</t>
  </si>
  <si>
    <t xml:space="preserve">    噪声</t>
  </si>
  <si>
    <t xml:space="preserve">      噪声</t>
  </si>
  <si>
    <t xml:space="preserve">    固体废弃物与化学品</t>
  </si>
  <si>
    <t xml:space="preserve">      固体废弃物与化学品</t>
  </si>
  <si>
    <t xml:space="preserve">    放射源和放射性废物监管</t>
  </si>
  <si>
    <t xml:space="preserve">      放射源和放射性废物监管</t>
  </si>
  <si>
    <t xml:space="preserve">    辐射</t>
  </si>
  <si>
    <t xml:space="preserve">      辐射</t>
  </si>
  <si>
    <t xml:space="preserve">    土壤</t>
  </si>
  <si>
    <t xml:space="preserve">      土壤</t>
  </si>
  <si>
    <t xml:space="preserve">    其他污染防治支出</t>
  </si>
  <si>
    <t xml:space="preserve">      其他污染防治支出</t>
  </si>
  <si>
    <t xml:space="preserve">  自然生态保护</t>
  </si>
  <si>
    <t xml:space="preserve">    自然生态保护</t>
  </si>
  <si>
    <t xml:space="preserve">    生态保护</t>
  </si>
  <si>
    <t xml:space="preserve">      生态保护</t>
  </si>
  <si>
    <t xml:space="preserve">    农村环境保护</t>
  </si>
  <si>
    <t xml:space="preserve">      农村环境保护</t>
  </si>
  <si>
    <t xml:space="preserve">    生物及物种资源保护</t>
  </si>
  <si>
    <t xml:space="preserve">      生物及物种资源保护</t>
  </si>
  <si>
    <t xml:space="preserve">    草原生态修复治理</t>
  </si>
  <si>
    <t xml:space="preserve">      草原生态修复治理</t>
  </si>
  <si>
    <t xml:space="preserve">    自然保护地</t>
  </si>
  <si>
    <t xml:space="preserve">      自然保护地</t>
  </si>
  <si>
    <t xml:space="preserve">    其他自然生态保护支出</t>
  </si>
  <si>
    <t xml:space="preserve">      其他自然生态保护支出</t>
  </si>
  <si>
    <t xml:space="preserve">  天然林保护</t>
  </si>
  <si>
    <t xml:space="preserve">    天然林保护</t>
  </si>
  <si>
    <t xml:space="preserve">    森林管护</t>
  </si>
  <si>
    <t xml:space="preserve">      森林管护</t>
  </si>
  <si>
    <t xml:space="preserve">    社会保险补助</t>
  </si>
  <si>
    <t xml:space="preserve">      社会保险补助</t>
  </si>
  <si>
    <t xml:space="preserve">    政策性社会性支出补助</t>
  </si>
  <si>
    <t xml:space="preserve">      政策性社会性支出补助</t>
  </si>
  <si>
    <t xml:space="preserve">    天然林保护工程建设</t>
  </si>
  <si>
    <t xml:space="preserve">      天然林保护工程建设 </t>
  </si>
  <si>
    <t xml:space="preserve">    停伐补助</t>
  </si>
  <si>
    <t xml:space="preserve">      停伐补助</t>
  </si>
  <si>
    <t xml:space="preserve">    其他天然林保护支出</t>
  </si>
  <si>
    <t xml:space="preserve">      其他天然林保护支出</t>
  </si>
  <si>
    <t xml:space="preserve">  退耕还林还草</t>
  </si>
  <si>
    <t xml:space="preserve">    退耕还林还草</t>
  </si>
  <si>
    <t xml:space="preserve">    退耕现金</t>
  </si>
  <si>
    <t xml:space="preserve">      退耕现金</t>
  </si>
  <si>
    <t xml:space="preserve">    退耕还林粮食折现补贴</t>
  </si>
  <si>
    <t xml:space="preserve">      退耕还林粮食折现补贴</t>
  </si>
  <si>
    <t xml:space="preserve">    退耕还林粮食费用补贴</t>
  </si>
  <si>
    <t xml:space="preserve">      退耕还林粮食费用补贴</t>
  </si>
  <si>
    <t xml:space="preserve">    退耕还林工程建设</t>
  </si>
  <si>
    <t xml:space="preserve">      退耕还林工程建设</t>
  </si>
  <si>
    <t xml:space="preserve">    其他退耕还林还草支出</t>
  </si>
  <si>
    <t xml:space="preserve">      其他退耕还林还草支出</t>
  </si>
  <si>
    <t xml:space="preserve">  风沙荒漠治理</t>
  </si>
  <si>
    <t xml:space="preserve">    风沙荒漠治理</t>
  </si>
  <si>
    <t xml:space="preserve">    京津风沙源治理工程建设</t>
  </si>
  <si>
    <t xml:space="preserve">      京津风沙源治理工程建设</t>
  </si>
  <si>
    <t xml:space="preserve">    其他风沙荒漠治理支出</t>
  </si>
  <si>
    <t xml:space="preserve">      其他风沙荒漠治理支出</t>
  </si>
  <si>
    <t xml:space="preserve">  退牧还草</t>
  </si>
  <si>
    <t xml:space="preserve">    退牧还草</t>
  </si>
  <si>
    <t xml:space="preserve">    退牧还草工程建设</t>
  </si>
  <si>
    <t xml:space="preserve">      退牧还草工程建设</t>
  </si>
  <si>
    <t xml:space="preserve">    其他退牧还草支出</t>
  </si>
  <si>
    <t xml:space="preserve">      其他退牧还草支出</t>
  </si>
  <si>
    <t xml:space="preserve">  已垦草原退耕还草(款)</t>
  </si>
  <si>
    <t xml:space="preserve">    已垦草原退耕还草</t>
  </si>
  <si>
    <t xml:space="preserve">    已垦草原退耕还草(项)</t>
  </si>
  <si>
    <t xml:space="preserve">      已垦草原退耕还草</t>
  </si>
  <si>
    <t xml:space="preserve">  能源节约利用(款)</t>
  </si>
  <si>
    <t xml:space="preserve">    能源节约利用</t>
  </si>
  <si>
    <t xml:space="preserve">    能源节约利用(项)</t>
  </si>
  <si>
    <t xml:space="preserve">      能源节约利用</t>
  </si>
  <si>
    <t xml:space="preserve">  污染减排</t>
  </si>
  <si>
    <t xml:space="preserve">    污染减排</t>
  </si>
  <si>
    <t xml:space="preserve">    生态环境监测与信息</t>
  </si>
  <si>
    <t xml:space="preserve">      生态环境监测与信息</t>
  </si>
  <si>
    <t xml:space="preserve">    生态环境执法监察</t>
  </si>
  <si>
    <t xml:space="preserve">      生态环境执法监察</t>
  </si>
  <si>
    <t xml:space="preserve">    减排专项支出</t>
  </si>
  <si>
    <t xml:space="preserve">      减排专项支出</t>
  </si>
  <si>
    <t xml:space="preserve">    清洁生产专项支出</t>
  </si>
  <si>
    <t xml:space="preserve">      清洁生产专项支出</t>
  </si>
  <si>
    <t xml:space="preserve">    其他污染减排支出</t>
  </si>
  <si>
    <t xml:space="preserve">      其他污染减排支出</t>
  </si>
  <si>
    <t xml:space="preserve">  可再生能源(款)</t>
  </si>
  <si>
    <t xml:space="preserve">    可再生能源</t>
  </si>
  <si>
    <t xml:space="preserve">    可再生能源(项)</t>
  </si>
  <si>
    <t xml:space="preserve">      可再生能源</t>
  </si>
  <si>
    <t xml:space="preserve">  循环经济(款)</t>
  </si>
  <si>
    <t xml:space="preserve">    循环经济</t>
  </si>
  <si>
    <t xml:space="preserve">    循环经济(项)</t>
  </si>
  <si>
    <t xml:space="preserve">      循环经济</t>
  </si>
  <si>
    <t xml:space="preserve">  能源管理事务</t>
  </si>
  <si>
    <t xml:space="preserve">    能源管理事务</t>
  </si>
  <si>
    <t xml:space="preserve">    能源科技装备</t>
  </si>
  <si>
    <t xml:space="preserve">      能源科技装备</t>
  </si>
  <si>
    <t xml:space="preserve">    能源行业管理</t>
  </si>
  <si>
    <t xml:space="preserve">      能源行业管理</t>
  </si>
  <si>
    <t xml:space="preserve">    能源管理</t>
  </si>
  <si>
    <t xml:space="preserve">      能源管理</t>
  </si>
  <si>
    <t xml:space="preserve">    农村电网建设</t>
  </si>
  <si>
    <t xml:space="preserve">      农村电网建设</t>
  </si>
  <si>
    <t xml:space="preserve">    其他能源管理事务支出</t>
  </si>
  <si>
    <t xml:space="preserve">      其他能源管理事务支出</t>
  </si>
  <si>
    <t xml:space="preserve">  其他节能环保支出(款)</t>
  </si>
  <si>
    <t xml:space="preserve">    其他节能环保支出</t>
  </si>
  <si>
    <t xml:space="preserve">    其他节能环保支出(项)</t>
  </si>
  <si>
    <t xml:space="preserve">      其他节能环保支出</t>
  </si>
  <si>
    <t>城乡社区支出</t>
  </si>
  <si>
    <t xml:space="preserve">  城乡社区支出</t>
  </si>
  <si>
    <t xml:space="preserve">  城乡社区管理事务</t>
  </si>
  <si>
    <t xml:space="preserve">    城乡社区管理事务</t>
  </si>
  <si>
    <t xml:space="preserve">    城管执法</t>
  </si>
  <si>
    <t xml:space="preserve">      城管执法</t>
  </si>
  <si>
    <t xml:space="preserve">    工程建设标准规范编制与监管</t>
  </si>
  <si>
    <t xml:space="preserve">      工程建设标准规范编制与监管</t>
  </si>
  <si>
    <t xml:space="preserve">    工程建设管理</t>
  </si>
  <si>
    <t xml:space="preserve">      工程建设管理</t>
  </si>
  <si>
    <t xml:space="preserve">    市政公用行业市场监管</t>
  </si>
  <si>
    <t xml:space="preserve">      市政公用行业市场监管</t>
  </si>
  <si>
    <t xml:space="preserve">    住宅建设与房地产市场监管</t>
  </si>
  <si>
    <t xml:space="preserve">      住宅建设与房地产市场监管</t>
  </si>
  <si>
    <t xml:space="preserve">    执业资格注册、资质审查</t>
  </si>
  <si>
    <t xml:space="preserve">      执业资格注册、资质审查</t>
  </si>
  <si>
    <t xml:space="preserve">    其他城乡社区管理事务支出</t>
  </si>
  <si>
    <t xml:space="preserve">      其他城乡社区管理事务支出</t>
  </si>
  <si>
    <t xml:space="preserve">  城乡社区规划与管理(款)</t>
  </si>
  <si>
    <t xml:space="preserve">    城乡社区规划与管理</t>
  </si>
  <si>
    <t xml:space="preserve">    城乡社区规划与管理(项)</t>
  </si>
  <si>
    <t xml:space="preserve">      城乡社区规划与管理</t>
  </si>
  <si>
    <t xml:space="preserve">  城乡社区公共设施</t>
  </si>
  <si>
    <t xml:space="preserve">    城乡社区公共设施</t>
  </si>
  <si>
    <t xml:space="preserve">    小城镇基础设施建设</t>
  </si>
  <si>
    <t xml:space="preserve">      小城镇基础设施建设</t>
  </si>
  <si>
    <t xml:space="preserve">    其他城乡社区公共设施支出</t>
  </si>
  <si>
    <t xml:space="preserve">      其他城乡社区公共设施支出</t>
  </si>
  <si>
    <t xml:space="preserve">  城乡社区环境卫生(款)</t>
  </si>
  <si>
    <t xml:space="preserve">    城乡社区环境卫生</t>
  </si>
  <si>
    <t xml:space="preserve">    城乡社区环境卫生(项)</t>
  </si>
  <si>
    <t xml:space="preserve">      城乡社区环境卫生</t>
  </si>
  <si>
    <t xml:space="preserve">  建设市场管理与监督(款)</t>
  </si>
  <si>
    <t xml:space="preserve">    建设市场管理与监督</t>
  </si>
  <si>
    <t xml:space="preserve">    建设市场管理与监督(项)</t>
  </si>
  <si>
    <t xml:space="preserve">      建设市场管理与监督</t>
  </si>
  <si>
    <t xml:space="preserve">  其他城乡社区支出(款)</t>
  </si>
  <si>
    <t xml:space="preserve">    其他城乡社区支出</t>
  </si>
  <si>
    <t xml:space="preserve">    其他城乡社区支出(项)</t>
  </si>
  <si>
    <t xml:space="preserve">      其他城乡社区支出</t>
  </si>
  <si>
    <t>农林水支出</t>
  </si>
  <si>
    <t xml:space="preserve">  农林水支出</t>
  </si>
  <si>
    <t xml:space="preserve">  农业农村</t>
  </si>
  <si>
    <t xml:space="preserve">    农业农村</t>
  </si>
  <si>
    <t xml:space="preserve">    农垦运行</t>
  </si>
  <si>
    <t xml:space="preserve">      农垦运行</t>
  </si>
  <si>
    <t xml:space="preserve">    科技转化与推广服务</t>
  </si>
  <si>
    <t xml:space="preserve">      科技转化与推广服务</t>
  </si>
  <si>
    <t xml:space="preserve">    病虫害控制</t>
  </si>
  <si>
    <t xml:space="preserve">      病虫害控制</t>
  </si>
  <si>
    <t xml:space="preserve">    农产品质量安全</t>
  </si>
  <si>
    <t xml:space="preserve">      农产品质量安全</t>
  </si>
  <si>
    <t xml:space="preserve">    执法监管</t>
  </si>
  <si>
    <t xml:space="preserve">      执法监管</t>
  </si>
  <si>
    <t xml:space="preserve">    统计监测与信息服务</t>
  </si>
  <si>
    <t xml:space="preserve">      统计监测与信息服务</t>
  </si>
  <si>
    <t xml:space="preserve">    行业业务管理</t>
  </si>
  <si>
    <t xml:space="preserve">      行业业务管理</t>
  </si>
  <si>
    <t xml:space="preserve">    对外交流与合作</t>
  </si>
  <si>
    <t xml:space="preserve">      对外交流与合作</t>
  </si>
  <si>
    <t xml:space="preserve">    防灾救灾</t>
  </si>
  <si>
    <t xml:space="preserve">      防灾救灾</t>
  </si>
  <si>
    <t xml:space="preserve">    稳定农民收入补贴</t>
  </si>
  <si>
    <t xml:space="preserve">      稳定农民收入补贴</t>
  </si>
  <si>
    <t xml:space="preserve">    农业结构调整补贴</t>
  </si>
  <si>
    <t xml:space="preserve">      农业结构调整补贴</t>
  </si>
  <si>
    <t xml:space="preserve">    农业生产发展</t>
  </si>
  <si>
    <t xml:space="preserve">      农业生产发展</t>
  </si>
  <si>
    <t xml:space="preserve">    农村合作经济</t>
  </si>
  <si>
    <t xml:space="preserve">      农村合作经济</t>
  </si>
  <si>
    <t xml:space="preserve">    农产品加工与促销</t>
  </si>
  <si>
    <t xml:space="preserve">      农产品加工与促销</t>
  </si>
  <si>
    <t xml:space="preserve">    农村社会事业</t>
  </si>
  <si>
    <t xml:space="preserve">      农村社会事业</t>
  </si>
  <si>
    <t xml:space="preserve">    农业资源保护修复与利用</t>
  </si>
  <si>
    <t xml:space="preserve">      农业资源保护修复与利用</t>
  </si>
  <si>
    <t xml:space="preserve">    农村道路建设</t>
  </si>
  <si>
    <t xml:space="preserve">      农村道路建设</t>
  </si>
  <si>
    <t xml:space="preserve">    渔业发展</t>
  </si>
  <si>
    <t xml:space="preserve">      渔业发展</t>
  </si>
  <si>
    <t xml:space="preserve">    对高校毕业生到基层任职补助</t>
  </si>
  <si>
    <t xml:space="preserve">      对高校毕业生到基层任职补助</t>
  </si>
  <si>
    <t xml:space="preserve">    农田建设</t>
  </si>
  <si>
    <t xml:space="preserve">      农田建设</t>
  </si>
  <si>
    <t xml:space="preserve">    其他农业农村支出</t>
  </si>
  <si>
    <t xml:space="preserve">      其他农业农村支出</t>
  </si>
  <si>
    <t xml:space="preserve">  林业和草原</t>
  </si>
  <si>
    <t xml:space="preserve">    林业和草原</t>
  </si>
  <si>
    <t xml:space="preserve">    事业机构</t>
  </si>
  <si>
    <t xml:space="preserve">      事业机构</t>
  </si>
  <si>
    <t xml:space="preserve">    森林资源培育</t>
  </si>
  <si>
    <t xml:space="preserve">      森林资源培育</t>
  </si>
  <si>
    <t xml:space="preserve">    技术推广与转化</t>
  </si>
  <si>
    <t xml:space="preserve">      技术推广与转化</t>
  </si>
  <si>
    <t xml:space="preserve">    森林资源管理</t>
  </si>
  <si>
    <t xml:space="preserve">      森林资源管理</t>
  </si>
  <si>
    <t xml:space="preserve">    森林生态效益补偿</t>
  </si>
  <si>
    <t xml:space="preserve">      森林生态效益补偿</t>
  </si>
  <si>
    <t xml:space="preserve">    动植物保护</t>
  </si>
  <si>
    <t xml:space="preserve">      动植物保护</t>
  </si>
  <si>
    <t xml:space="preserve">    湿地保护</t>
  </si>
  <si>
    <t xml:space="preserve">      湿地保护</t>
  </si>
  <si>
    <t xml:space="preserve">    执法与监督</t>
  </si>
  <si>
    <t xml:space="preserve">      执法与监督</t>
  </si>
  <si>
    <t xml:space="preserve">    防沙治沙</t>
  </si>
  <si>
    <t xml:space="preserve">      防沙治沙</t>
  </si>
  <si>
    <t xml:space="preserve">      对外合作与交流</t>
  </si>
  <si>
    <t xml:space="preserve">    产业化管理</t>
  </si>
  <si>
    <t xml:space="preserve">      产业化管理</t>
  </si>
  <si>
    <t xml:space="preserve">    信息管理</t>
  </si>
  <si>
    <t xml:space="preserve">      信息管理</t>
  </si>
  <si>
    <t xml:space="preserve">    林区公共支出</t>
  </si>
  <si>
    <t xml:space="preserve">      林区公共支出</t>
  </si>
  <si>
    <t xml:space="preserve">    贷款贴息</t>
  </si>
  <si>
    <t xml:space="preserve">      贷款贴息</t>
  </si>
  <si>
    <t xml:space="preserve">    林业草原防灾减灾</t>
  </si>
  <si>
    <t xml:space="preserve">      林业草原防灾减灾</t>
  </si>
  <si>
    <t xml:space="preserve">    草原管理</t>
  </si>
  <si>
    <t xml:space="preserve">      草原管理</t>
  </si>
  <si>
    <t xml:space="preserve">    其他林业和草原支出</t>
  </si>
  <si>
    <t xml:space="preserve">      其他林业和草原支出</t>
  </si>
  <si>
    <t xml:space="preserve">  水利</t>
  </si>
  <si>
    <t xml:space="preserve">    水利</t>
  </si>
  <si>
    <t xml:space="preserve">    水利行业业务管理</t>
  </si>
  <si>
    <t xml:space="preserve">      水利行业业务管理</t>
  </si>
  <si>
    <t xml:space="preserve">    水利工程建设</t>
  </si>
  <si>
    <t xml:space="preserve">      水利工程建设</t>
  </si>
  <si>
    <t xml:space="preserve">    水利工程运行与维护</t>
  </si>
  <si>
    <t xml:space="preserve">      水利工程运行与维护</t>
  </si>
  <si>
    <t xml:space="preserve">    长江黄河等流域管理</t>
  </si>
  <si>
    <t xml:space="preserve">      长江黄河等流域管理</t>
  </si>
  <si>
    <t xml:space="preserve">    水利前期工作</t>
  </si>
  <si>
    <t xml:space="preserve">      水利前期工作</t>
  </si>
  <si>
    <t xml:space="preserve">    水利执法监督</t>
  </si>
  <si>
    <t xml:space="preserve">      水利执法监督</t>
  </si>
  <si>
    <t xml:space="preserve">    水土保持</t>
  </si>
  <si>
    <t xml:space="preserve">      水土保持</t>
  </si>
  <si>
    <t xml:space="preserve">    水资源节约管理与保护</t>
  </si>
  <si>
    <t xml:space="preserve">      水资源节约管理与保护</t>
  </si>
  <si>
    <t xml:space="preserve">    水质监测</t>
  </si>
  <si>
    <t xml:space="preserve">      水质监测</t>
  </si>
  <si>
    <t xml:space="preserve">    水文测报</t>
  </si>
  <si>
    <t xml:space="preserve">      水文测报</t>
  </si>
  <si>
    <t xml:space="preserve">    防汛</t>
  </si>
  <si>
    <t xml:space="preserve">      防汛</t>
  </si>
  <si>
    <t xml:space="preserve">    抗旱</t>
  </si>
  <si>
    <t xml:space="preserve">      抗旱</t>
  </si>
  <si>
    <t xml:space="preserve">    农村水利</t>
  </si>
  <si>
    <t xml:space="preserve">      农村水利</t>
  </si>
  <si>
    <t xml:space="preserve">    水利技术推广</t>
  </si>
  <si>
    <t xml:space="preserve">      水利技术推广</t>
  </si>
  <si>
    <t xml:space="preserve">    国际河流治理与管理</t>
  </si>
  <si>
    <t xml:space="preserve">      国际河流治理与管理</t>
  </si>
  <si>
    <t xml:space="preserve">    江河湖库水系综合整治</t>
  </si>
  <si>
    <t xml:space="preserve">      江河湖库水系综合整治</t>
  </si>
  <si>
    <t xml:space="preserve">    大中型水库移民后期扶持专项支出</t>
  </si>
  <si>
    <t xml:space="preserve">      大中型水库移民后期扶持专项支出</t>
  </si>
  <si>
    <t xml:space="preserve">    水利安全监督</t>
  </si>
  <si>
    <t xml:space="preserve">      水利安全监督</t>
  </si>
  <si>
    <t xml:space="preserve">    水利建设征地及移民支出</t>
  </si>
  <si>
    <t xml:space="preserve">      水利建设征地及移民支出</t>
  </si>
  <si>
    <t xml:space="preserve">    农村供水</t>
  </si>
  <si>
    <t xml:space="preserve">      农村人畜饮水</t>
  </si>
  <si>
    <t xml:space="preserve">    南水北调工程建设</t>
  </si>
  <si>
    <t xml:space="preserve">      南水北调工程建设</t>
  </si>
  <si>
    <t xml:space="preserve">    南水北调工程管理</t>
  </si>
  <si>
    <t xml:space="preserve">      南水北调工程管理</t>
  </si>
  <si>
    <t xml:space="preserve">    其他水利支出</t>
  </si>
  <si>
    <t xml:space="preserve">      其他水利支出</t>
  </si>
  <si>
    <t xml:space="preserve">  巩固脱贫攻坚成果衔接乡村振兴</t>
  </si>
  <si>
    <t xml:space="preserve">    巩固脱贫衔接乡村振兴</t>
  </si>
  <si>
    <t xml:space="preserve">    农村基础设施建设</t>
  </si>
  <si>
    <t xml:space="preserve">      农村基础设施建设</t>
  </si>
  <si>
    <t xml:space="preserve">    生产发展</t>
  </si>
  <si>
    <t xml:space="preserve">      生产发展</t>
  </si>
  <si>
    <t xml:space="preserve">    社会发展</t>
  </si>
  <si>
    <t xml:space="preserve">      社会发展</t>
  </si>
  <si>
    <t xml:space="preserve">    贷款奖补和贴息</t>
  </si>
  <si>
    <t xml:space="preserve">      贷款奖补和贴息</t>
  </si>
  <si>
    <t xml:space="preserve">    “三西”农业建设专项补助</t>
  </si>
  <si>
    <t xml:space="preserve">      “三西”农业建设专项补助</t>
  </si>
  <si>
    <t xml:space="preserve">    其他巩固脱贫攻坚成果衔接乡村振兴支出</t>
  </si>
  <si>
    <t xml:space="preserve">      其他巩固脱贫衔接乡村振兴支出</t>
  </si>
  <si>
    <t xml:space="preserve">  农村综合改革</t>
  </si>
  <si>
    <t xml:space="preserve">    农村综合改革</t>
  </si>
  <si>
    <t xml:space="preserve">    对村级公益事业建设的补助</t>
  </si>
  <si>
    <t xml:space="preserve">      对村级公益事业建设的补助</t>
  </si>
  <si>
    <t xml:space="preserve">    国有农场办社会职能改革补助</t>
  </si>
  <si>
    <t xml:space="preserve">      国有农场办社会职能改革补助</t>
  </si>
  <si>
    <t xml:space="preserve">    对村民委员会和村党支部的补助</t>
  </si>
  <si>
    <t xml:space="preserve">      对村民委员会和村党支部的补助</t>
  </si>
  <si>
    <t xml:space="preserve">    对村集体经济组织的补助</t>
  </si>
  <si>
    <t xml:space="preserve">      对村集体经济组织的补助</t>
  </si>
  <si>
    <t xml:space="preserve">    农村综合改革示范试点补助</t>
  </si>
  <si>
    <t xml:space="preserve">      农村综合改革示范试点补助</t>
  </si>
  <si>
    <t xml:space="preserve">    其他农村综合改革支出</t>
  </si>
  <si>
    <t xml:space="preserve">      其他农村综合改革支出</t>
  </si>
  <si>
    <t xml:space="preserve">  普惠金融发展支出</t>
  </si>
  <si>
    <t xml:space="preserve">    普惠金融发展支出</t>
  </si>
  <si>
    <t xml:space="preserve">    支持农村金融机构</t>
  </si>
  <si>
    <t xml:space="preserve">      支持农村金融机构</t>
  </si>
  <si>
    <t xml:space="preserve">    农业保险保费补贴</t>
  </si>
  <si>
    <t xml:space="preserve">      农业保险保费补贴</t>
  </si>
  <si>
    <t xml:space="preserve">    创业担保贷款贴息及奖补</t>
  </si>
  <si>
    <t xml:space="preserve">      创业担保贷款贴息及奖补</t>
  </si>
  <si>
    <t xml:space="preserve">    补充创业担保贷款基金</t>
  </si>
  <si>
    <t xml:space="preserve">      补充创业担保贷款基金</t>
  </si>
  <si>
    <t xml:space="preserve">    其他普惠金融发展支出</t>
  </si>
  <si>
    <t xml:space="preserve">      其他普惠金融发展支出</t>
  </si>
  <si>
    <t xml:space="preserve">  目标价格补贴</t>
  </si>
  <si>
    <t xml:space="preserve">    目标价格补贴</t>
  </si>
  <si>
    <t xml:space="preserve">    棉花目标价格补贴</t>
  </si>
  <si>
    <t xml:space="preserve">      棉花目标价格补贴</t>
  </si>
  <si>
    <t xml:space="preserve">    其他目标价格补贴</t>
  </si>
  <si>
    <t xml:space="preserve">      其他目标价格补贴</t>
  </si>
  <si>
    <t xml:space="preserve">  其他农林水支出(款)</t>
  </si>
  <si>
    <t xml:space="preserve">    其他农林水支出</t>
  </si>
  <si>
    <t xml:space="preserve">    化解其他公益性乡村债务支出</t>
  </si>
  <si>
    <t xml:space="preserve">      化解其他公益性乡村债务支出</t>
  </si>
  <si>
    <t xml:space="preserve">    其他农林水支出(项)</t>
  </si>
  <si>
    <t xml:space="preserve">      其他农林水支出</t>
  </si>
  <si>
    <t>交通运输支出</t>
  </si>
  <si>
    <t xml:space="preserve">  交通运输支出</t>
  </si>
  <si>
    <t xml:space="preserve">  公路水路运输</t>
  </si>
  <si>
    <t xml:space="preserve">    公路水路运输</t>
  </si>
  <si>
    <t xml:space="preserve">    公路建设</t>
  </si>
  <si>
    <t xml:space="preserve">      公路建设</t>
  </si>
  <si>
    <t xml:space="preserve">    公路养护</t>
  </si>
  <si>
    <t xml:space="preserve">      公路养护</t>
  </si>
  <si>
    <t xml:space="preserve">    交通运输信息化建设</t>
  </si>
  <si>
    <t xml:space="preserve">      交通运输信息化建设</t>
  </si>
  <si>
    <t xml:space="preserve">    公路和运输安全</t>
  </si>
  <si>
    <t xml:space="preserve">      公路和运输安全</t>
  </si>
  <si>
    <t xml:space="preserve">    公路还贷专项</t>
  </si>
  <si>
    <t xml:space="preserve">      公路还贷专项</t>
  </si>
  <si>
    <t xml:space="preserve">    公路运输管理</t>
  </si>
  <si>
    <t xml:space="preserve">      公路运输管理</t>
  </si>
  <si>
    <t xml:space="preserve">    公路和运输技术标准化建设</t>
  </si>
  <si>
    <t xml:space="preserve">      公路和运输技术标准化建设</t>
  </si>
  <si>
    <t xml:space="preserve">    港口设施</t>
  </si>
  <si>
    <t xml:space="preserve">      港口设施</t>
  </si>
  <si>
    <t xml:space="preserve">    航道维护</t>
  </si>
  <si>
    <t xml:space="preserve">      航道维护</t>
  </si>
  <si>
    <t xml:space="preserve">    船舶检验</t>
  </si>
  <si>
    <t xml:space="preserve">      船舶检验</t>
  </si>
  <si>
    <t xml:space="preserve">    救助打捞</t>
  </si>
  <si>
    <t xml:space="preserve">      救助打捞</t>
  </si>
  <si>
    <t xml:space="preserve">    内河运输</t>
  </si>
  <si>
    <t xml:space="preserve">      内河运输</t>
  </si>
  <si>
    <t xml:space="preserve">    远洋运输</t>
  </si>
  <si>
    <t xml:space="preserve">      远洋运输</t>
  </si>
  <si>
    <t xml:space="preserve">    海事管理</t>
  </si>
  <si>
    <t xml:space="preserve">      海事管理</t>
  </si>
  <si>
    <t xml:space="preserve">    航标事业发展支出</t>
  </si>
  <si>
    <t xml:space="preserve">      航标事业发展支出</t>
  </si>
  <si>
    <t xml:space="preserve">    水路运输管理支出</t>
  </si>
  <si>
    <t xml:space="preserve">      水路运输管理支出</t>
  </si>
  <si>
    <t xml:space="preserve">    口岸建设</t>
  </si>
  <si>
    <t xml:space="preserve">      口岸建设</t>
  </si>
  <si>
    <t xml:space="preserve">    其他公路水路运输支出</t>
  </si>
  <si>
    <t xml:space="preserve">      其他公路水路运输支出</t>
  </si>
  <si>
    <t xml:space="preserve">  铁路运输</t>
  </si>
  <si>
    <t xml:space="preserve">    铁路运输</t>
  </si>
  <si>
    <t xml:space="preserve">    铁路路网建设</t>
  </si>
  <si>
    <t xml:space="preserve">      铁路路网建设</t>
  </si>
  <si>
    <t xml:space="preserve">    铁路还贷专项</t>
  </si>
  <si>
    <t xml:space="preserve">      铁路还贷专项</t>
  </si>
  <si>
    <t xml:space="preserve">    铁路安全</t>
  </si>
  <si>
    <t xml:space="preserve">      铁路安全</t>
  </si>
  <si>
    <t xml:space="preserve">    铁路专项运输</t>
  </si>
  <si>
    <t xml:space="preserve">      铁路专项运输</t>
  </si>
  <si>
    <t xml:space="preserve">    行业监管</t>
  </si>
  <si>
    <t xml:space="preserve">      行业监管</t>
  </si>
  <si>
    <t xml:space="preserve">    其他铁路运输支出</t>
  </si>
  <si>
    <t xml:space="preserve">      其他铁路运输支出</t>
  </si>
  <si>
    <t xml:space="preserve">  民用航空运输</t>
  </si>
  <si>
    <t xml:space="preserve">    民用航空运输</t>
  </si>
  <si>
    <t xml:space="preserve">    机场建设</t>
  </si>
  <si>
    <t xml:space="preserve">      机场建设</t>
  </si>
  <si>
    <t xml:space="preserve">    空管系统建设</t>
  </si>
  <si>
    <t xml:space="preserve">      空管系统建设</t>
  </si>
  <si>
    <t xml:space="preserve">    民航还贷专项支出</t>
  </si>
  <si>
    <t xml:space="preserve">      民航还贷专项支出</t>
  </si>
  <si>
    <t xml:space="preserve">    民用航空安全</t>
  </si>
  <si>
    <t xml:space="preserve">      民用航空安全</t>
  </si>
  <si>
    <t xml:space="preserve">    民航专项运输</t>
  </si>
  <si>
    <t xml:space="preserve">      民航专项运输</t>
  </si>
  <si>
    <t xml:space="preserve">    其他民用航空运输支出</t>
  </si>
  <si>
    <t xml:space="preserve">      其他民用航空运输支出</t>
  </si>
  <si>
    <t xml:space="preserve">  邮政业支出</t>
  </si>
  <si>
    <t xml:space="preserve">    邮政业支出</t>
  </si>
  <si>
    <t xml:space="preserve">    邮政普遍服务与特殊服务</t>
  </si>
  <si>
    <t xml:space="preserve">      邮政普遍服务与特殊服务</t>
  </si>
  <si>
    <t xml:space="preserve">    其他邮政业支出</t>
  </si>
  <si>
    <t xml:space="preserve">      其他邮政业支出</t>
  </si>
  <si>
    <t xml:space="preserve">  车辆购置税支出</t>
  </si>
  <si>
    <t xml:space="preserve">    车辆购置税支出</t>
  </si>
  <si>
    <t xml:space="preserve">    车辆购置税用于公路等基础设施建设支出</t>
  </si>
  <si>
    <t xml:space="preserve">      车辆购置税用于公路等基础设施建设支出</t>
  </si>
  <si>
    <t xml:space="preserve">    车辆购置税用于农村公路建设支出</t>
  </si>
  <si>
    <t xml:space="preserve">      车辆购置税用于农村公路建设支出</t>
  </si>
  <si>
    <t xml:space="preserve">    车辆购置税用于老旧汽车报废更新补贴</t>
  </si>
  <si>
    <t xml:space="preserve">      车辆购置税用于老旧汽车报废更新补贴</t>
  </si>
  <si>
    <t xml:space="preserve">    车辆购置税其他支出</t>
  </si>
  <si>
    <t xml:space="preserve">      车辆购置税其他支出</t>
  </si>
  <si>
    <t xml:space="preserve">  其他交通运输支出(款)</t>
  </si>
  <si>
    <t xml:space="preserve">    其他交通运输支出</t>
  </si>
  <si>
    <t xml:space="preserve">    公共交通运营补助</t>
  </si>
  <si>
    <t xml:space="preserve">      公共交通运营补助</t>
  </si>
  <si>
    <t xml:space="preserve">    其他交通运输支出(项)</t>
  </si>
  <si>
    <t xml:space="preserve">      其他交通运输支出</t>
  </si>
  <si>
    <t>资源勘探工业信息等支出</t>
  </si>
  <si>
    <t xml:space="preserve">  资源勘探工业信息等支出</t>
  </si>
  <si>
    <t xml:space="preserve">  资源勘探开发</t>
  </si>
  <si>
    <t xml:space="preserve">    资源勘探开发</t>
  </si>
  <si>
    <t xml:space="preserve">    煤炭勘探开采和洗选</t>
  </si>
  <si>
    <t xml:space="preserve">      煤炭勘探开采和洗选</t>
  </si>
  <si>
    <t xml:space="preserve">    石油和天然气勘探开采</t>
  </si>
  <si>
    <t xml:space="preserve">      石油和天然气勘探开采</t>
  </si>
  <si>
    <t xml:space="preserve">    黑色金属矿勘探和采选</t>
  </si>
  <si>
    <t xml:space="preserve">      黑色金属矿勘探和采选</t>
  </si>
  <si>
    <t xml:space="preserve">    有色金属矿勘探和采选</t>
  </si>
  <si>
    <t xml:space="preserve">      有色金属矿勘探和采选</t>
  </si>
  <si>
    <t xml:space="preserve">    非金属矿勘探和采选</t>
  </si>
  <si>
    <t xml:space="preserve">      非金属矿勘探和采选</t>
  </si>
  <si>
    <t xml:space="preserve">    其他资源勘探业支出</t>
  </si>
  <si>
    <t xml:space="preserve">      其他资源勘探业支出</t>
  </si>
  <si>
    <t xml:space="preserve">  制造业</t>
  </si>
  <si>
    <t xml:space="preserve">    制造业</t>
  </si>
  <si>
    <t xml:space="preserve">    纺织业</t>
  </si>
  <si>
    <t xml:space="preserve">      纺织业</t>
  </si>
  <si>
    <t xml:space="preserve">    医药制造业</t>
  </si>
  <si>
    <t xml:space="preserve">      医药制造业</t>
  </si>
  <si>
    <t xml:space="preserve">    非金属矿物制品业</t>
  </si>
  <si>
    <t xml:space="preserve">      非金属矿物制品业</t>
  </si>
  <si>
    <t xml:space="preserve">    通信设备、计算机及其他电子设备制造业</t>
  </si>
  <si>
    <t xml:space="preserve">      通信设备、计算机及其他电子设备制造业</t>
  </si>
  <si>
    <t xml:space="preserve">    交通运输设备制造业</t>
  </si>
  <si>
    <t xml:space="preserve">      交通运输设备制造业</t>
  </si>
  <si>
    <t xml:space="preserve">    电气机械及器材制造业</t>
  </si>
  <si>
    <t xml:space="preserve">      电气机械及器材制造业</t>
  </si>
  <si>
    <t xml:space="preserve">    工艺品及其他制造业</t>
  </si>
  <si>
    <t xml:space="preserve">      工艺品及其他制造业</t>
  </si>
  <si>
    <t xml:space="preserve">    石油加工、炼焦及核燃料加工业</t>
  </si>
  <si>
    <t xml:space="preserve">      石油加工、炼焦及核燃料加工业</t>
  </si>
  <si>
    <t xml:space="preserve">    化学原料及化学制品制造业</t>
  </si>
  <si>
    <t xml:space="preserve">      化学原料及化学制品制造业</t>
  </si>
  <si>
    <t xml:space="preserve">    黑色金属冶炼及压延加工业</t>
  </si>
  <si>
    <t xml:space="preserve">      黑色金属冶炼及压延加工业</t>
  </si>
  <si>
    <t xml:space="preserve">    有色金属冶炼及压延加工业</t>
  </si>
  <si>
    <t xml:space="preserve">      有色金属冶炼及压延加工业</t>
  </si>
  <si>
    <t xml:space="preserve">    其他制造业支出</t>
  </si>
  <si>
    <t xml:space="preserve">      其他制造业支出</t>
  </si>
  <si>
    <t xml:space="preserve">  建筑业</t>
  </si>
  <si>
    <t xml:space="preserve">    建筑业</t>
  </si>
  <si>
    <t xml:space="preserve">    其他建筑业支出</t>
  </si>
  <si>
    <t xml:space="preserve">      其他建筑业支出</t>
  </si>
  <si>
    <t xml:space="preserve">  工业和信息产业监管</t>
  </si>
  <si>
    <t xml:space="preserve">    工业和信息产业监管</t>
  </si>
  <si>
    <t xml:space="preserve">    战备应急</t>
  </si>
  <si>
    <t xml:space="preserve">      战备应急</t>
  </si>
  <si>
    <t xml:space="preserve">    专用通信</t>
  </si>
  <si>
    <t xml:space="preserve">      专用通信</t>
  </si>
  <si>
    <t xml:space="preserve">    无线电及信息通信监管</t>
  </si>
  <si>
    <t xml:space="preserve">      无线电及信息通信监管</t>
  </si>
  <si>
    <t xml:space="preserve">    工程建设及运行维护</t>
  </si>
  <si>
    <t xml:space="preserve">      工程建设及运行维护</t>
  </si>
  <si>
    <t xml:space="preserve">    产业发展</t>
  </si>
  <si>
    <t xml:space="preserve">      产业发展</t>
  </si>
  <si>
    <t xml:space="preserve">    其他工业和信息产业监管支出</t>
  </si>
  <si>
    <t xml:space="preserve">      其他工业和信息产业监管支出</t>
  </si>
  <si>
    <t xml:space="preserve">  国有资产监管</t>
  </si>
  <si>
    <t xml:space="preserve">    国有资产监管</t>
  </si>
  <si>
    <t xml:space="preserve">    国有企业监事会专项</t>
  </si>
  <si>
    <t xml:space="preserve">      国有企业监事会专项</t>
  </si>
  <si>
    <t xml:space="preserve">    中央企业专项管理</t>
  </si>
  <si>
    <t xml:space="preserve">      中央企业专项管理</t>
  </si>
  <si>
    <t xml:space="preserve">    其他国有资产监管支出</t>
  </si>
  <si>
    <t xml:space="preserve">      其他国有资产监管支出</t>
  </si>
  <si>
    <t xml:space="preserve">  支持中小企业发展和管理支出</t>
  </si>
  <si>
    <t xml:space="preserve">    支持中小企业发展和管理支出</t>
  </si>
  <si>
    <t xml:space="preserve">    科技型中小企业技术创新基金</t>
  </si>
  <si>
    <t xml:space="preserve">      科技型中小企业技术创新基金</t>
  </si>
  <si>
    <t xml:space="preserve">    中小企业发展专项</t>
  </si>
  <si>
    <t xml:space="preserve">      中小企业发展专项</t>
  </si>
  <si>
    <t xml:space="preserve">    减免房租补贴</t>
  </si>
  <si>
    <t xml:space="preserve">      减免房租补贴</t>
  </si>
  <si>
    <t xml:space="preserve">    其他支持中小企业发展和管理支出</t>
  </si>
  <si>
    <t xml:space="preserve">      其他支持中小企业发展和管理支出</t>
  </si>
  <si>
    <t xml:space="preserve">  其他资源勘探工业信息等支出(款)</t>
  </si>
  <si>
    <t xml:space="preserve">    其他资源勘探工业信息等支出</t>
  </si>
  <si>
    <t xml:space="preserve">    黄金事务</t>
  </si>
  <si>
    <t xml:space="preserve">      黄金事务</t>
  </si>
  <si>
    <t xml:space="preserve">    技术改造支出</t>
  </si>
  <si>
    <t xml:space="preserve">      技术改造支出</t>
  </si>
  <si>
    <t xml:space="preserve">    中药材扶持资金支出</t>
  </si>
  <si>
    <t xml:space="preserve">      中药材扶持资金支出</t>
  </si>
  <si>
    <t xml:space="preserve">    重点产业振兴和技术改造项目贷款贴息</t>
  </si>
  <si>
    <t xml:space="preserve">      重点产业振兴和技术改造项目贷款贴息</t>
  </si>
  <si>
    <t xml:space="preserve">    其他资源勘探工业信息等支出(项)</t>
  </si>
  <si>
    <t xml:space="preserve">      其他资源勘探工业信息等支出</t>
  </si>
  <si>
    <t>商业服务业等支出</t>
  </si>
  <si>
    <t xml:space="preserve">  商业服务业等支出</t>
  </si>
  <si>
    <t xml:space="preserve">  商业流通事务</t>
  </si>
  <si>
    <t xml:space="preserve">    商业流通事务</t>
  </si>
  <si>
    <t xml:space="preserve">    食品流通安全补贴</t>
  </si>
  <si>
    <t xml:space="preserve">      食品流通安全补贴</t>
  </si>
  <si>
    <t xml:space="preserve">    市场监测及信息管理</t>
  </si>
  <si>
    <t xml:space="preserve">      市场监测及信息管理</t>
  </si>
  <si>
    <t xml:space="preserve">    民贸企业补贴</t>
  </si>
  <si>
    <t xml:space="preserve">      民贸企业补贴</t>
  </si>
  <si>
    <t xml:space="preserve">    民贸民品贷款贴息</t>
  </si>
  <si>
    <t xml:space="preserve">      民贸民品贷款贴息</t>
  </si>
  <si>
    <t xml:space="preserve">    其他商业流通事务支出</t>
  </si>
  <si>
    <t xml:space="preserve">      其他商业流通事务支出</t>
  </si>
  <si>
    <t xml:space="preserve">  涉外发展服务支出</t>
  </si>
  <si>
    <t xml:space="preserve">    涉外发展服务支出</t>
  </si>
  <si>
    <t xml:space="preserve">    外商投资环境建设补助资金</t>
  </si>
  <si>
    <t xml:space="preserve">      外商投资环境建设补助资金</t>
  </si>
  <si>
    <t xml:space="preserve">    其他涉外发展服务支出</t>
  </si>
  <si>
    <t xml:space="preserve">      其他涉外发展服务支出</t>
  </si>
  <si>
    <t xml:space="preserve">  其他商业服务业等支出(款)</t>
  </si>
  <si>
    <t xml:space="preserve">    其他商业服务业等支出</t>
  </si>
  <si>
    <t xml:space="preserve">    服务业基础设施建设</t>
  </si>
  <si>
    <t xml:space="preserve">      服务业基础设施建设</t>
  </si>
  <si>
    <t xml:space="preserve">    其他商业服务业等支出(项)</t>
  </si>
  <si>
    <t xml:space="preserve">      其他商业服务业等支出</t>
  </si>
  <si>
    <t>金融支出</t>
  </si>
  <si>
    <t xml:space="preserve">  金融支出</t>
  </si>
  <si>
    <t xml:space="preserve">  金融部门行政支出</t>
  </si>
  <si>
    <t xml:space="preserve">    金融部门行政支出</t>
  </si>
  <si>
    <t xml:space="preserve">    安全防卫</t>
  </si>
  <si>
    <t xml:space="preserve">      安全防卫</t>
  </si>
  <si>
    <t xml:space="preserve">    金融部门其他行政支出</t>
  </si>
  <si>
    <t xml:space="preserve">      金融部门其他行政支出</t>
  </si>
  <si>
    <t xml:space="preserve">  金融部门监管支出</t>
  </si>
  <si>
    <t xml:space="preserve">    金融部门监管支出</t>
  </si>
  <si>
    <t xml:space="preserve">    货币发行</t>
  </si>
  <si>
    <t xml:space="preserve">      货币发行</t>
  </si>
  <si>
    <t xml:space="preserve">    金融服务</t>
  </si>
  <si>
    <t xml:space="preserve">      金融服务</t>
  </si>
  <si>
    <t xml:space="preserve">    反假币</t>
  </si>
  <si>
    <t xml:space="preserve">      反假币</t>
  </si>
  <si>
    <t xml:space="preserve">    重点金融机构监管</t>
  </si>
  <si>
    <t xml:space="preserve">      重点金融机构监管</t>
  </si>
  <si>
    <t xml:space="preserve">    金融稽查与案件处理</t>
  </si>
  <si>
    <t xml:space="preserve">      金融稽查与案件处理</t>
  </si>
  <si>
    <t xml:space="preserve">    金融行业电子化建设</t>
  </si>
  <si>
    <t xml:space="preserve">      金融行业电子化建设</t>
  </si>
  <si>
    <t xml:space="preserve">    从业人员资格考试</t>
  </si>
  <si>
    <t xml:space="preserve">      从业人员资格考试</t>
  </si>
  <si>
    <t xml:space="preserve">    反洗钱</t>
  </si>
  <si>
    <t xml:space="preserve">      反洗钱</t>
  </si>
  <si>
    <t xml:space="preserve">    金融部门其他监管支出</t>
  </si>
  <si>
    <t xml:space="preserve">      金融部门其他监管支出</t>
  </si>
  <si>
    <t xml:space="preserve">  金融发展支出</t>
  </si>
  <si>
    <t xml:space="preserve">    金融发展支出</t>
  </si>
  <si>
    <t xml:space="preserve">    政策性银行亏损补贴</t>
  </si>
  <si>
    <t xml:space="preserve">      政策性银行亏损补贴</t>
  </si>
  <si>
    <t xml:space="preserve">    利息费用补贴支出</t>
  </si>
  <si>
    <t xml:space="preserve">      利息费用补贴支出</t>
  </si>
  <si>
    <t xml:space="preserve">    补充资本金</t>
  </si>
  <si>
    <t xml:space="preserve">      补充资本金</t>
  </si>
  <si>
    <t xml:space="preserve">    风险基金补助</t>
  </si>
  <si>
    <t xml:space="preserve">      风险基金补助</t>
  </si>
  <si>
    <t xml:space="preserve">    其他金融发展支出</t>
  </si>
  <si>
    <t xml:space="preserve">      其他金融发展支出</t>
  </si>
  <si>
    <t xml:space="preserve">  金融调控支出</t>
  </si>
  <si>
    <t xml:space="preserve">    金融调控支出</t>
  </si>
  <si>
    <t xml:space="preserve">    中央银行亏损补贴</t>
  </si>
  <si>
    <t xml:space="preserve">      中央银行亏损补贴</t>
  </si>
  <si>
    <t xml:space="preserve">    其他金融调控支出</t>
  </si>
  <si>
    <t xml:space="preserve">      其他金融调控支出</t>
  </si>
  <si>
    <t xml:space="preserve">  其他金融支出(款)</t>
  </si>
  <si>
    <t xml:space="preserve">    其他金融支出</t>
  </si>
  <si>
    <t xml:space="preserve">    重点企业贷款贴息</t>
  </si>
  <si>
    <t xml:space="preserve">      重点企业贷款贴息</t>
  </si>
  <si>
    <t xml:space="preserve">    其他金融支出(项)</t>
  </si>
  <si>
    <t xml:space="preserve">      其他金融支出</t>
  </si>
  <si>
    <t>援助其他地区支出</t>
  </si>
  <si>
    <t xml:space="preserve">  援助其他地区支出</t>
  </si>
  <si>
    <t xml:space="preserve">  一般公共服务</t>
  </si>
  <si>
    <t xml:space="preserve">    一般公共服务</t>
  </si>
  <si>
    <t xml:space="preserve">  教育</t>
  </si>
  <si>
    <t xml:space="preserve">    教育</t>
  </si>
  <si>
    <t xml:space="preserve">  文化旅游体育与传媒</t>
  </si>
  <si>
    <t xml:space="preserve">    文化旅游体育与传媒</t>
  </si>
  <si>
    <t xml:space="preserve">  卫生健康</t>
  </si>
  <si>
    <t xml:space="preserve">    卫生健康</t>
  </si>
  <si>
    <t xml:space="preserve">  节能环保</t>
  </si>
  <si>
    <t xml:space="preserve">    节能环保</t>
  </si>
  <si>
    <t xml:space="preserve">  交通运输</t>
  </si>
  <si>
    <t xml:space="preserve">    交通运输</t>
  </si>
  <si>
    <t xml:space="preserve">  住房保障</t>
  </si>
  <si>
    <t xml:space="preserve">    住房保障</t>
  </si>
  <si>
    <t xml:space="preserve">  其他支出</t>
  </si>
  <si>
    <t>自然资源海洋气象等支出</t>
  </si>
  <si>
    <t xml:space="preserve">  自然资源海洋气象等支出</t>
  </si>
  <si>
    <t xml:space="preserve">  自然资源事务</t>
  </si>
  <si>
    <t xml:space="preserve">    自然资源事务</t>
  </si>
  <si>
    <t xml:space="preserve">    自然资源规划及管理</t>
  </si>
  <si>
    <t xml:space="preserve">      自然资源规划及管理</t>
  </si>
  <si>
    <t xml:space="preserve">    自然资源利用与保护</t>
  </si>
  <si>
    <t xml:space="preserve">      自然资源利用与保护</t>
  </si>
  <si>
    <t xml:space="preserve">    自然资源社会公益服务</t>
  </si>
  <si>
    <t xml:space="preserve">      自然资源社会公益服务</t>
  </si>
  <si>
    <t xml:space="preserve">    自然资源行业业务管理</t>
  </si>
  <si>
    <t xml:space="preserve">      自然资源行业业务管理</t>
  </si>
  <si>
    <t xml:space="preserve">    自然资源调查与确权登记</t>
  </si>
  <si>
    <t xml:space="preserve">      自然资源调查与确权登记</t>
  </si>
  <si>
    <t xml:space="preserve">    土地资源储备支出</t>
  </si>
  <si>
    <t xml:space="preserve">      土地资源储备支出</t>
  </si>
  <si>
    <t xml:space="preserve">    地质矿产资源与环境调查</t>
  </si>
  <si>
    <t xml:space="preserve">      地质矿产资源与环境调查</t>
  </si>
  <si>
    <t xml:space="preserve">    地质勘查与矿产资源管理</t>
  </si>
  <si>
    <t xml:space="preserve">      地质勘查与矿产资源管理</t>
  </si>
  <si>
    <t xml:space="preserve">    地质转产项目财政贴息</t>
  </si>
  <si>
    <t xml:space="preserve">      地质转产项目财政贴息</t>
  </si>
  <si>
    <t xml:space="preserve">    国外风险勘查</t>
  </si>
  <si>
    <t xml:space="preserve">      国外风险勘查</t>
  </si>
  <si>
    <t xml:space="preserve">    地质勘查基金(周转金)支出</t>
  </si>
  <si>
    <t xml:space="preserve">      地质勘查基金(周转金)支出</t>
  </si>
  <si>
    <t xml:space="preserve">    海域与海岛管理</t>
  </si>
  <si>
    <t xml:space="preserve">      海域与海岛管理</t>
  </si>
  <si>
    <t xml:space="preserve">    自然资源国际合作与海洋权益维护</t>
  </si>
  <si>
    <t xml:space="preserve">      自然资源国际合作与海洋权益维护</t>
  </si>
  <si>
    <t xml:space="preserve">    自然资源卫星</t>
  </si>
  <si>
    <t xml:space="preserve">      自然资源卫星</t>
  </si>
  <si>
    <t xml:space="preserve">    极地考察</t>
  </si>
  <si>
    <t xml:space="preserve">      极地考察</t>
  </si>
  <si>
    <t xml:space="preserve">    深海调查与资源开发</t>
  </si>
  <si>
    <t xml:space="preserve">      深海调查与资源开发</t>
  </si>
  <si>
    <t xml:space="preserve">    海港航标维护</t>
  </si>
  <si>
    <t xml:space="preserve">      海港航标维护</t>
  </si>
  <si>
    <t xml:space="preserve">    海水淡化</t>
  </si>
  <si>
    <t xml:space="preserve">      海水淡化</t>
  </si>
  <si>
    <t xml:space="preserve">    无居民海岛使用金支出</t>
  </si>
  <si>
    <t xml:space="preserve">      无居民海岛使用金支出</t>
  </si>
  <si>
    <t xml:space="preserve">    海洋战略规划与预警监测</t>
  </si>
  <si>
    <t xml:space="preserve">      海洋战略规划与预警监测</t>
  </si>
  <si>
    <t xml:space="preserve">    基础测绘与地理信息监管</t>
  </si>
  <si>
    <t xml:space="preserve">      基础测绘与地理信息监管</t>
  </si>
  <si>
    <t xml:space="preserve">    其他自然资源事务支出</t>
  </si>
  <si>
    <t xml:space="preserve">      其他自然资源事务支出</t>
  </si>
  <si>
    <t xml:space="preserve">  气象事务</t>
  </si>
  <si>
    <t xml:space="preserve">    气象事务</t>
  </si>
  <si>
    <t xml:space="preserve">    气象事业机构</t>
  </si>
  <si>
    <t xml:space="preserve">      气象事业机构</t>
  </si>
  <si>
    <t xml:space="preserve">    气象探测</t>
  </si>
  <si>
    <t xml:space="preserve">      气象探测</t>
  </si>
  <si>
    <t xml:space="preserve">    气象信息传输及管理</t>
  </si>
  <si>
    <t xml:space="preserve">      气象信息传输及管理</t>
  </si>
  <si>
    <t xml:space="preserve">    气象预报预测</t>
  </si>
  <si>
    <t xml:space="preserve">      气象预报预测</t>
  </si>
  <si>
    <t xml:space="preserve">    气象服务</t>
  </si>
  <si>
    <t xml:space="preserve">      气象服务</t>
  </si>
  <si>
    <t xml:space="preserve">    气象装备保障维护</t>
  </si>
  <si>
    <t xml:space="preserve">      气象装备保障维护</t>
  </si>
  <si>
    <t xml:space="preserve">    气象基础设施建设与维修</t>
  </si>
  <si>
    <t xml:space="preserve">      气象基础设施建设与维修</t>
  </si>
  <si>
    <t xml:space="preserve">    气象卫星</t>
  </si>
  <si>
    <t xml:space="preserve">      气象卫星</t>
  </si>
  <si>
    <t xml:space="preserve">    气象法规与标准</t>
  </si>
  <si>
    <t xml:space="preserve">      气象法规与标准</t>
  </si>
  <si>
    <t xml:space="preserve">    气象资金审计稽查</t>
  </si>
  <si>
    <t xml:space="preserve">      气象资金审计稽查</t>
  </si>
  <si>
    <t xml:space="preserve">    其他气象事务支出</t>
  </si>
  <si>
    <t xml:space="preserve">      其他气象事务支出</t>
  </si>
  <si>
    <t xml:space="preserve">  其他自然资源海洋气象等支出(款)</t>
  </si>
  <si>
    <t xml:space="preserve">    其他自然资源海洋气象等支出</t>
  </si>
  <si>
    <t xml:space="preserve">    其他自然资源海洋气象等支出(项)</t>
  </si>
  <si>
    <t xml:space="preserve">      其他自然资源海洋气象等支出</t>
  </si>
  <si>
    <t>住房保障支出</t>
  </si>
  <si>
    <t xml:space="preserve">  住房保障支出</t>
  </si>
  <si>
    <t xml:space="preserve">  保障性安居工程支出</t>
  </si>
  <si>
    <t xml:space="preserve">    保障性安居工程支出</t>
  </si>
  <si>
    <t xml:space="preserve">    廉租住房</t>
  </si>
  <si>
    <t xml:space="preserve">      廉租住房</t>
  </si>
  <si>
    <t xml:space="preserve">    沉陷区治理</t>
  </si>
  <si>
    <t xml:space="preserve">      沉陷区治理</t>
  </si>
  <si>
    <t xml:space="preserve">    棚户区改造</t>
  </si>
  <si>
    <t xml:space="preserve">      棚户区改造</t>
  </si>
  <si>
    <t xml:space="preserve">    少数民族地区游牧民定居工程</t>
  </si>
  <si>
    <t xml:space="preserve">      少数民族地区游牧民定居工程</t>
  </si>
  <si>
    <t xml:space="preserve">    农村危房改造</t>
  </si>
  <si>
    <t xml:space="preserve">      农村危房改造</t>
  </si>
  <si>
    <t xml:space="preserve">    公共租赁住房</t>
  </si>
  <si>
    <t xml:space="preserve">      公共租赁住房</t>
  </si>
  <si>
    <t xml:space="preserve">    保障性住房租金补贴</t>
  </si>
  <si>
    <t xml:space="preserve">      保障性住房租金补贴</t>
  </si>
  <si>
    <t xml:space="preserve">    老旧小区改造</t>
  </si>
  <si>
    <t xml:space="preserve">      老旧小区改造</t>
  </si>
  <si>
    <t xml:space="preserve">    住房租赁市场发展</t>
  </si>
  <si>
    <t xml:space="preserve">    保障性租赁住房</t>
  </si>
  <si>
    <t xml:space="preserve">      住房租赁市场发展</t>
  </si>
  <si>
    <t xml:space="preserve">    其他保障性安居工程支出</t>
  </si>
  <si>
    <t xml:space="preserve">      其他保障性安居工程支出</t>
  </si>
  <si>
    <t xml:space="preserve">  住房改革支出</t>
  </si>
  <si>
    <t xml:space="preserve">    住房改革支出</t>
  </si>
  <si>
    <t xml:space="preserve">    住房公积金</t>
  </si>
  <si>
    <t xml:space="preserve">      住房公积金</t>
  </si>
  <si>
    <t xml:space="preserve">    提租补贴</t>
  </si>
  <si>
    <t xml:space="preserve">      提租补贴</t>
  </si>
  <si>
    <t xml:space="preserve">    购房补贴</t>
  </si>
  <si>
    <t xml:space="preserve">      购房补贴</t>
  </si>
  <si>
    <t xml:space="preserve">  城乡社区住宅</t>
  </si>
  <si>
    <t xml:space="preserve">    城乡社区住宅</t>
  </si>
  <si>
    <t xml:space="preserve">    公有住房建设和维修改造支出</t>
  </si>
  <si>
    <t xml:space="preserve">      公有住房建设和维修改造支出</t>
  </si>
  <si>
    <t xml:space="preserve">    住房公积金管理</t>
  </si>
  <si>
    <t xml:space="preserve">      住房公积金管理</t>
  </si>
  <si>
    <t xml:space="preserve">    其他城乡社区住宅支出</t>
  </si>
  <si>
    <t xml:space="preserve">      其他城乡社区住宅支出</t>
  </si>
  <si>
    <t>粮油物资储备支出</t>
  </si>
  <si>
    <t xml:space="preserve">  粮油物资储备支出</t>
  </si>
  <si>
    <t xml:space="preserve">  粮油物资事务</t>
  </si>
  <si>
    <t xml:space="preserve">    粮油物资事务</t>
  </si>
  <si>
    <t xml:space="preserve">    财务和审计支出</t>
  </si>
  <si>
    <t xml:space="preserve">      财务和审计支出</t>
  </si>
  <si>
    <t xml:space="preserve">    信息统计</t>
  </si>
  <si>
    <t xml:space="preserve">      信息统计</t>
  </si>
  <si>
    <t xml:space="preserve">    专项业务活动</t>
  </si>
  <si>
    <t xml:space="preserve">      专项业务活动</t>
  </si>
  <si>
    <t xml:space="preserve">    国家粮油差价补贴</t>
  </si>
  <si>
    <t xml:space="preserve">      国家粮油差价补贴</t>
  </si>
  <si>
    <t xml:space="preserve">    粮食财务挂账利息补贴</t>
  </si>
  <si>
    <t xml:space="preserve">      粮食财务挂账利息补贴</t>
  </si>
  <si>
    <t xml:space="preserve">    粮食财务挂账消化款</t>
  </si>
  <si>
    <t xml:space="preserve">      粮食财务挂账消化款</t>
  </si>
  <si>
    <t xml:space="preserve">    处理陈化粮补贴</t>
  </si>
  <si>
    <t xml:space="preserve">      处理陈化粮补贴</t>
  </si>
  <si>
    <t xml:space="preserve">    粮食风险基金</t>
  </si>
  <si>
    <t xml:space="preserve">      粮食风险基金</t>
  </si>
  <si>
    <t xml:space="preserve">    粮油市场调控专项资金</t>
  </si>
  <si>
    <t xml:space="preserve">      粮油市场调控专项资金</t>
  </si>
  <si>
    <t xml:space="preserve">    设施建设</t>
  </si>
  <si>
    <t xml:space="preserve">      设施建设</t>
  </si>
  <si>
    <t xml:space="preserve">    设施安全</t>
  </si>
  <si>
    <t xml:space="preserve">      设施安全</t>
  </si>
  <si>
    <t xml:space="preserve">    物资保管保养</t>
  </si>
  <si>
    <t xml:space="preserve">      物资保管保养</t>
  </si>
  <si>
    <t xml:space="preserve">    其他粮油物资事务支出</t>
  </si>
  <si>
    <t xml:space="preserve">      其他粮油物资事务支出</t>
  </si>
  <si>
    <t xml:space="preserve">  能源储备</t>
  </si>
  <si>
    <t xml:space="preserve">    能源储备</t>
  </si>
  <si>
    <t xml:space="preserve">    石油储备</t>
  </si>
  <si>
    <t xml:space="preserve">      石油储备</t>
  </si>
  <si>
    <t xml:space="preserve">    天然铀储备</t>
  </si>
  <si>
    <t xml:space="preserve">      天然铀能源储备</t>
  </si>
  <si>
    <t xml:space="preserve">    煤炭储备</t>
  </si>
  <si>
    <t xml:space="preserve">      煤炭储备</t>
  </si>
  <si>
    <t xml:space="preserve">    成品油储备</t>
  </si>
  <si>
    <t xml:space="preserve">      成品油储备</t>
  </si>
  <si>
    <t xml:space="preserve">    其他能源储备支出</t>
  </si>
  <si>
    <t xml:space="preserve">      其他能源储备支出</t>
  </si>
  <si>
    <t xml:space="preserve">  粮油储备</t>
  </si>
  <si>
    <t xml:space="preserve">    粮油储备</t>
  </si>
  <si>
    <t xml:space="preserve">    储备粮油补贴</t>
  </si>
  <si>
    <t xml:space="preserve">      储备粮油补贴</t>
  </si>
  <si>
    <t xml:space="preserve">    储备粮油差价补贴</t>
  </si>
  <si>
    <t xml:space="preserve">      储备粮油差价补贴</t>
  </si>
  <si>
    <t xml:space="preserve">    储备粮(油)库建设</t>
  </si>
  <si>
    <t xml:space="preserve">      储备粮(油)库建设</t>
  </si>
  <si>
    <t xml:space="preserve">    最低收购价政策支出</t>
  </si>
  <si>
    <t xml:space="preserve">      最低收购价政策支出</t>
  </si>
  <si>
    <t xml:space="preserve">    其他粮油储备支出</t>
  </si>
  <si>
    <t xml:space="preserve">      其他粮油储备支出</t>
  </si>
  <si>
    <t xml:space="preserve">  重要商品储备</t>
  </si>
  <si>
    <t xml:space="preserve">    重要商品储备</t>
  </si>
  <si>
    <t xml:space="preserve">    棉花储备</t>
  </si>
  <si>
    <t xml:space="preserve">      棉花储备</t>
  </si>
  <si>
    <t xml:space="preserve">    食糖储备</t>
  </si>
  <si>
    <t xml:space="preserve">      食糖储备</t>
  </si>
  <si>
    <t xml:space="preserve">    肉类储备</t>
  </si>
  <si>
    <t xml:space="preserve">      肉类储备</t>
  </si>
  <si>
    <t xml:space="preserve">    化肥储备</t>
  </si>
  <si>
    <t xml:space="preserve">      化肥储备</t>
  </si>
  <si>
    <t xml:space="preserve">    农药储备</t>
  </si>
  <si>
    <t xml:space="preserve">      农药储备</t>
  </si>
  <si>
    <t xml:space="preserve">    边销茶储备</t>
  </si>
  <si>
    <t xml:space="preserve">      边销茶储备</t>
  </si>
  <si>
    <t xml:space="preserve">    羊毛储备</t>
  </si>
  <si>
    <t xml:space="preserve">      羊毛储备</t>
  </si>
  <si>
    <t xml:space="preserve">    医药储备</t>
  </si>
  <si>
    <t xml:space="preserve">      医药储备</t>
  </si>
  <si>
    <t xml:space="preserve">    食盐储备</t>
  </si>
  <si>
    <t xml:space="preserve">      食盐储备</t>
  </si>
  <si>
    <t xml:space="preserve">    战略物资储备</t>
  </si>
  <si>
    <t xml:space="preserve">      战略物资储备</t>
  </si>
  <si>
    <t xml:space="preserve">    应急物资储备</t>
  </si>
  <si>
    <t xml:space="preserve">      应急物资储备</t>
  </si>
  <si>
    <t xml:space="preserve">    其他重要商品储备支出</t>
  </si>
  <si>
    <t xml:space="preserve">      其他重要商品储备支出</t>
  </si>
  <si>
    <t>灾害防治及应急管理支出</t>
  </si>
  <si>
    <t xml:space="preserve">  灾害防治及应急管理支出</t>
  </si>
  <si>
    <t xml:space="preserve">  应急管理事务</t>
  </si>
  <si>
    <t xml:space="preserve">    应急管理事务</t>
  </si>
  <si>
    <t xml:space="preserve">    灾害风险防治</t>
  </si>
  <si>
    <t xml:space="preserve">      灾害风险防治</t>
  </si>
  <si>
    <t xml:space="preserve">    国务院安委会专项</t>
  </si>
  <si>
    <t xml:space="preserve">      国务院安委会专项</t>
  </si>
  <si>
    <t xml:space="preserve">    安全监管</t>
  </si>
  <si>
    <t xml:space="preserve">      安全监管</t>
  </si>
  <si>
    <t xml:space="preserve">    应急救援</t>
  </si>
  <si>
    <t xml:space="preserve">      应急救援</t>
  </si>
  <si>
    <t xml:space="preserve">    应急管理</t>
  </si>
  <si>
    <t xml:space="preserve">      应急管理</t>
  </si>
  <si>
    <t xml:space="preserve">    其他应急管理支出</t>
  </si>
  <si>
    <t xml:space="preserve">      其他应急管理支出</t>
  </si>
  <si>
    <t xml:space="preserve">  消防救援事务</t>
  </si>
  <si>
    <t xml:space="preserve">    消防救援事务</t>
  </si>
  <si>
    <t xml:space="preserve">    消防应急救援</t>
  </si>
  <si>
    <t xml:space="preserve">      消防应急救援</t>
  </si>
  <si>
    <t xml:space="preserve">    其他消防救援事务支出</t>
  </si>
  <si>
    <t xml:space="preserve">      其他消防救援事务支出</t>
  </si>
  <si>
    <t xml:space="preserve">  矿山安全</t>
  </si>
  <si>
    <t xml:space="preserve">    矿山安全</t>
  </si>
  <si>
    <t xml:space="preserve">    矿山安全监察事务</t>
  </si>
  <si>
    <t xml:space="preserve">      矿山安全监察事务</t>
  </si>
  <si>
    <t xml:space="preserve">    矿山应急救援事务</t>
  </si>
  <si>
    <t xml:space="preserve">      矿山应急救援事务</t>
  </si>
  <si>
    <t xml:space="preserve">    其他矿山安全支出</t>
  </si>
  <si>
    <t xml:space="preserve">      其他矿山安全支出</t>
  </si>
  <si>
    <t xml:space="preserve">  地震事务</t>
  </si>
  <si>
    <t xml:space="preserve">    地震事务</t>
  </si>
  <si>
    <t xml:space="preserve">    地震监测</t>
  </si>
  <si>
    <t xml:space="preserve">      地震监测</t>
  </si>
  <si>
    <t xml:space="preserve">    地震预测预报</t>
  </si>
  <si>
    <t xml:space="preserve">      地震预测预报</t>
  </si>
  <si>
    <t xml:space="preserve">    地震灾害预防</t>
  </si>
  <si>
    <t xml:space="preserve">      地震灾害预防</t>
  </si>
  <si>
    <t xml:space="preserve">    地震应急救援</t>
  </si>
  <si>
    <t xml:space="preserve">      地震应急救援</t>
  </si>
  <si>
    <t xml:space="preserve">    地震环境探察</t>
  </si>
  <si>
    <t xml:space="preserve">      地震环境探察</t>
  </si>
  <si>
    <t xml:space="preserve">    防震减灾信息管理</t>
  </si>
  <si>
    <t xml:space="preserve">      防震减灾信息管理</t>
  </si>
  <si>
    <t xml:space="preserve">    防震减灾基础管理</t>
  </si>
  <si>
    <t xml:space="preserve">      防震减灾基础管理</t>
  </si>
  <si>
    <t xml:space="preserve">    地震事业机构</t>
  </si>
  <si>
    <t xml:space="preserve">      地震事业机构 </t>
  </si>
  <si>
    <t xml:space="preserve">    其他地震事务支出</t>
  </si>
  <si>
    <t xml:space="preserve">      其他地震事务支出</t>
  </si>
  <si>
    <t xml:space="preserve">  自然灾害防治</t>
  </si>
  <si>
    <t xml:space="preserve">    自然灾害防治</t>
  </si>
  <si>
    <t xml:space="preserve">    地质灾害防治</t>
  </si>
  <si>
    <t xml:space="preserve">      地质灾害防治</t>
  </si>
  <si>
    <t xml:space="preserve">    森林草原防灾减灾</t>
  </si>
  <si>
    <t xml:space="preserve">      森林草原防灾减灾</t>
  </si>
  <si>
    <t xml:space="preserve">    其他自然灾害防治支出</t>
  </si>
  <si>
    <t xml:space="preserve">      其他自然灾害防治支出</t>
  </si>
  <si>
    <t xml:space="preserve">  自然灾害救灾及恢复重建支出</t>
  </si>
  <si>
    <t xml:space="preserve">    自然灾害救灾及恢复重建支出</t>
  </si>
  <si>
    <t xml:space="preserve">    自然灾害救灾补助</t>
  </si>
  <si>
    <t xml:space="preserve">      自然灾害救灾补助</t>
  </si>
  <si>
    <t xml:space="preserve">    自然灾害灾后重建补助</t>
  </si>
  <si>
    <t xml:space="preserve">      自然灾害灾后重建补助</t>
  </si>
  <si>
    <t xml:space="preserve">    其他自然灾害救灾及恢复重建支出</t>
  </si>
  <si>
    <t xml:space="preserve">      其他自然灾害救灾及恢复重建支出</t>
  </si>
  <si>
    <t xml:space="preserve">  其他灾害防治及应急管理支出(款)</t>
  </si>
  <si>
    <t xml:space="preserve">    其他灾害防治及应急管理支出</t>
  </si>
  <si>
    <t xml:space="preserve">    其他灾害防治及应急管理支出(项)</t>
  </si>
  <si>
    <t xml:space="preserve">      其他灾害防治及应急管理支出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</si>
  <si>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</si>
  <si>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</si>
  <si>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</si>
  <si>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</si>
  <si>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</si>
  <si>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债务付息支出</t>
  </si>
  <si>
    <t xml:space="preserve">  中央政府国内债务付息支出</t>
  </si>
  <si>
    <t xml:space="preserve">    中央政府国内债务付息支出</t>
  </si>
  <si>
    <t xml:space="preserve">  中央政府国外债务付息支出</t>
  </si>
  <si>
    <t xml:space="preserve">    中央政府国外债务付息支出</t>
  </si>
  <si>
    <t xml:space="preserve">    中央政府境外发行主权债券付息支出</t>
  </si>
  <si>
    <t xml:space="preserve">      中央政府境外发行主权债券付息支出</t>
  </si>
  <si>
    <t xml:space="preserve">    中央政府向外国政府借款付息支出</t>
  </si>
  <si>
    <t xml:space="preserve">      中央政府向外国政府借款付息支出</t>
  </si>
  <si>
    <t xml:space="preserve">    中央政府向国际金融组织借款付息支出</t>
  </si>
  <si>
    <t xml:space="preserve">      中央政府向国际金融组织借款付息支出</t>
  </si>
  <si>
    <t xml:space="preserve">    中央政府其他国外借款付息支出</t>
  </si>
  <si>
    <t xml:space="preserve">      中央政府其他国外借款付息支出</t>
  </si>
  <si>
    <t xml:space="preserve">  地方政府一般债务付息支出</t>
  </si>
  <si>
    <t xml:space="preserve">    地方政府一般债务付息支出</t>
  </si>
  <si>
    <t xml:space="preserve">    地方政府一般债券付息支出</t>
  </si>
  <si>
    <t xml:space="preserve">      地方政府一般债券付息支出</t>
  </si>
  <si>
    <t xml:space="preserve">    地方政府向外国政府借款付息支出</t>
  </si>
  <si>
    <t xml:space="preserve">      地方政府向外国政府借款付息支出</t>
  </si>
  <si>
    <t xml:space="preserve">    地方政府向国际组织借款付息支出</t>
  </si>
  <si>
    <t xml:space="preserve">      地方政府向国际组织借款付息支出</t>
  </si>
  <si>
    <t xml:space="preserve">    地方政府其他一般债务付息支出</t>
  </si>
  <si>
    <t xml:space="preserve">      地方政府其他一般债务付息支出</t>
  </si>
  <si>
    <t>债务发行费用支出</t>
  </si>
  <si>
    <t xml:space="preserve">  债务发行费用支出</t>
  </si>
  <si>
    <t xml:space="preserve">  中央政府国内债务发行费用支出</t>
  </si>
  <si>
    <t xml:space="preserve">    中央政府国内债务发行费用支出</t>
  </si>
  <si>
    <t xml:space="preserve">  中央政府国外债务发行费用支出</t>
  </si>
  <si>
    <t xml:space="preserve">    中央政府国外债务发行费用支出</t>
  </si>
  <si>
    <t xml:space="preserve">  地方政府一般债务发行费用支出</t>
  </si>
  <si>
    <t xml:space="preserve">    地方政府一般债务发行费用支出</t>
  </si>
  <si>
    <t>支出合计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</si>
</sst>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10" fontId="0" fillId="0" borderId="0" xfId="0" applyNumberFormat="1" applyFill="1">
      <alignment vertical="center"/>
    </xf>
    <xf numFmtId="10" fontId="0" fillId="0" borderId="0" xfId="11" applyNumberFormat="1">
      <alignment vertical="center"/>
    </xf>
    <xf numFmtId="0" fontId="1" fillId="0" borderId="0" xfId="49" applyFont="1" applyFill="1" applyAlignment="1">
      <alignment horizontal="center" vertical="center" wrapText="1"/>
    </xf>
    <xf numFmtId="3" fontId="1" fillId="0" borderId="1" xfId="49" applyNumberFormat="1" applyFont="1" applyFill="1" applyBorder="1" applyAlignment="1">
      <alignment horizontal="right" vertical="center" wrapText="1"/>
    </xf>
    <xf numFmtId="3" fontId="1" fillId="0" borderId="0" xfId="49" applyNumberFormat="1" applyFont="1" applyFill="1" applyAlignment="1">
      <alignment horizontal="right" vertical="center" wrapText="1"/>
    </xf>
    <xf numFmtId="10" fontId="1" fillId="0" borderId="0" xfId="49" applyNumberFormat="1" applyFont="1" applyFill="1" applyAlignment="1">
      <alignment horizontal="center" vertical="center" wrapText="1"/>
    </xf>
    <xf numFmtId="10" fontId="1" fillId="0" borderId="0" xfId="11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0" fontId="2" fillId="0" borderId="0" xfId="0" applyNumberFormat="1" applyFont="1" applyFill="1" applyAlignment="1">
      <alignment horizontal="right" vertical="center"/>
    </xf>
    <xf numFmtId="10" fontId="2" fillId="0" borderId="0" xfId="11" applyNumberFormat="1" applyFont="1" applyFill="1" applyAlignment="1">
      <alignment horizontal="right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10" fontId="3" fillId="0" borderId="2" xfId="1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10" fontId="4" fillId="0" borderId="4" xfId="11" applyNumberFormat="1" applyFont="1" applyFill="1" applyBorder="1" applyAlignment="1" applyProtection="1">
      <alignment horizontal="right" vertical="center"/>
    </xf>
    <xf numFmtId="10" fontId="6" fillId="0" borderId="2" xfId="11" applyNumberFormat="1" applyFont="1" applyFill="1" applyBorder="1" applyAlignment="1"/>
    <xf numFmtId="0" fontId="4" fillId="2" borderId="3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176" fontId="4" fillId="3" borderId="5" xfId="0" applyNumberFormat="1" applyFont="1" applyFill="1" applyBorder="1" applyAlignment="1" applyProtection="1">
      <alignment horizontal="right" vertical="center"/>
    </xf>
    <xf numFmtId="0" fontId="4" fillId="4" borderId="2" xfId="0" applyNumberFormat="1" applyFont="1" applyFill="1" applyBorder="1" applyAlignment="1" applyProtection="1">
      <alignment horizontal="righ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0" fontId="4" fillId="4" borderId="7" xfId="0" applyNumberFormat="1" applyFont="1" applyFill="1" applyBorder="1" applyAlignment="1" applyProtection="1">
      <alignment horizontal="right" vertical="center"/>
    </xf>
    <xf numFmtId="0" fontId="4" fillId="4" borderId="5" xfId="0" applyNumberFormat="1" applyFont="1" applyFill="1" applyBorder="1" applyAlignment="1" applyProtection="1">
      <alignment horizontal="right" vertical="center"/>
    </xf>
    <xf numFmtId="0" fontId="5" fillId="2" borderId="6" xfId="0" applyNumberFormat="1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left" vertical="center"/>
    </xf>
    <xf numFmtId="0" fontId="4" fillId="4" borderId="1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>
      <alignment vertical="center"/>
    </xf>
    <xf numFmtId="3" fontId="0" fillId="0" borderId="2" xfId="0" applyNumberForma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10" fontId="4" fillId="0" borderId="2" xfId="11" applyNumberFormat="1" applyFont="1" applyFill="1" applyBorder="1" applyAlignment="1" applyProtection="1">
      <alignment horizontal="right" vertical="center"/>
    </xf>
    <xf numFmtId="10" fontId="0" fillId="0" borderId="2" xfId="11" applyNumberFormat="1" applyBorder="1">
      <alignment vertical="center"/>
    </xf>
    <xf numFmtId="0" fontId="0" fillId="0" borderId="2" xfId="0" applyFill="1" applyBorder="1">
      <alignment vertical="center"/>
    </xf>
    <xf numFmtId="0" fontId="0" fillId="0" borderId="5" xfId="0" applyBorder="1">
      <alignment vertical="center"/>
    </xf>
    <xf numFmtId="3" fontId="0" fillId="0" borderId="5" xfId="0" applyNumberFormat="1" applyFill="1" applyBorder="1" applyAlignment="1">
      <alignment horizontal="right" vertical="center"/>
    </xf>
    <xf numFmtId="10" fontId="0" fillId="0" borderId="5" xfId="11" applyNumberFormat="1" applyBorder="1">
      <alignment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176" fontId="4" fillId="4" borderId="2" xfId="0" applyNumberFormat="1" applyFont="1" applyFill="1" applyBorder="1" applyAlignment="1" applyProtection="1">
      <alignment horizontal="right" vertical="center"/>
    </xf>
    <xf numFmtId="176" fontId="4" fillId="4" borderId="5" xfId="0" applyNumberFormat="1" applyFont="1" applyFill="1" applyBorder="1" applyAlignment="1" applyProtection="1">
      <alignment horizontal="right" vertical="center"/>
    </xf>
    <xf numFmtId="176" fontId="4" fillId="5" borderId="2" xfId="0" applyNumberFormat="1" applyFont="1" applyFill="1" applyBorder="1" applyAlignment="1" applyProtection="1">
      <alignment horizontal="right" vertical="center"/>
    </xf>
    <xf numFmtId="176" fontId="4" fillId="5" borderId="7" xfId="0" applyNumberFormat="1" applyFont="1" applyFill="1" applyBorder="1" applyAlignment="1" applyProtection="1">
      <alignment horizontal="right" vertical="center"/>
    </xf>
    <xf numFmtId="176" fontId="5" fillId="2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7"/>
  <sheetViews>
    <sheetView tabSelected="1" workbookViewId="0">
      <selection activeCell="H1" sqref="H$1:N$1048576"/>
    </sheetView>
  </sheetViews>
  <sheetFormatPr defaultColWidth="9" defaultRowHeight="13.5"/>
  <cols>
    <col min="2" max="2" width="48.25" customWidth="1"/>
    <col min="3" max="3" width="13.375" style="2" customWidth="1"/>
    <col min="4" max="4" width="13.375" style="3" customWidth="1"/>
    <col min="5" max="5" width="13.375" style="1" customWidth="1"/>
    <col min="6" max="6" width="13.375" style="4" customWidth="1"/>
    <col min="7" max="7" width="13.375" style="5" customWidth="1"/>
    <col min="8" max="11" width="23.75" hidden="1" customWidth="1"/>
    <col min="12" max="12" width="27.125" hidden="1" customWidth="1"/>
    <col min="13" max="13" width="23.75" hidden="1" customWidth="1"/>
    <col min="14" max="14" width="13.75" hidden="1" customWidth="1"/>
  </cols>
  <sheetData>
    <row r="1" ht="33" customHeight="1" spans="1:7">
      <c r="A1" s="6" t="s">
        <v>0</v>
      </c>
      <c r="B1" s="6"/>
      <c r="C1" s="7"/>
      <c r="D1" s="8"/>
      <c r="E1" s="6"/>
      <c r="F1" s="9"/>
      <c r="G1" s="10"/>
    </row>
    <row r="2" ht="33" customHeight="1" spans="1:7">
      <c r="A2" s="11" t="s">
        <v>1</v>
      </c>
      <c r="B2" s="11"/>
      <c r="C2" s="12"/>
      <c r="D2" s="13"/>
      <c r="E2" s="11"/>
      <c r="F2" s="14"/>
      <c r="G2" s="15"/>
    </row>
    <row r="3" ht="18" customHeight="1" spans="1:7">
      <c r="A3" s="16" t="s">
        <v>2</v>
      </c>
      <c r="B3" s="17" t="s">
        <v>3</v>
      </c>
      <c r="C3" s="18" t="s">
        <v>4</v>
      </c>
      <c r="D3" s="16" t="s">
        <v>5</v>
      </c>
      <c r="E3" s="19" t="s">
        <v>6</v>
      </c>
      <c r="F3" s="20" t="s">
        <v>7</v>
      </c>
      <c r="G3" s="21" t="s">
        <v>8</v>
      </c>
    </row>
    <row r="4" ht="18" customHeight="1" spans="1:14">
      <c r="A4" s="22">
        <v>201</v>
      </c>
      <c r="B4" s="23" t="s">
        <v>9</v>
      </c>
      <c r="C4" s="24">
        <v>39189</v>
      </c>
      <c r="D4" s="25">
        <v>54532</v>
      </c>
      <c r="E4" s="26">
        <v>53204</v>
      </c>
      <c r="F4" s="27">
        <f>E4/D4</f>
        <v>0.975647326340497</v>
      </c>
      <c r="G4" s="28">
        <v>-0.0746647651181801</v>
      </c>
      <c r="H4" s="23" t="s">
        <v>10</v>
      </c>
      <c r="I4" s="31">
        <f>I5+I17+I26+I37+I48+I59+I70+I78+I87+I100+I109+I120+I132+I139+I147+I153+I160+I167+I174+I181+I188+I196+I202+I208+I215+I230</f>
        <v>61040</v>
      </c>
      <c r="J4" s="32">
        <v>201</v>
      </c>
      <c r="K4" s="32" t="s">
        <v>10</v>
      </c>
      <c r="L4" s="32">
        <v>3543</v>
      </c>
      <c r="M4" s="32">
        <f t="shared" ref="M4:M67" si="0">I4-L4</f>
        <v>57497</v>
      </c>
      <c r="N4">
        <f>E4/M4-1</f>
        <v>-0.0746647651181801</v>
      </c>
    </row>
    <row r="5" ht="18" customHeight="1" spans="1:14">
      <c r="A5" s="22">
        <v>20101</v>
      </c>
      <c r="B5" s="23" t="s">
        <v>11</v>
      </c>
      <c r="C5" s="24">
        <v>643.98</v>
      </c>
      <c r="D5" s="25">
        <v>643.98</v>
      </c>
      <c r="E5" s="26">
        <v>649</v>
      </c>
      <c r="F5" s="27">
        <f>E5/D5</f>
        <v>1.00779527314513</v>
      </c>
      <c r="G5" s="28">
        <v>0.158928571428572</v>
      </c>
      <c r="H5" s="23" t="s">
        <v>12</v>
      </c>
      <c r="I5" s="33">
        <f>SUM(I6:I16)</f>
        <v>560</v>
      </c>
      <c r="J5" s="32">
        <v>20101</v>
      </c>
      <c r="K5" s="32" t="s">
        <v>12</v>
      </c>
      <c r="L5" s="32">
        <v>0</v>
      </c>
      <c r="M5" s="32">
        <f t="shared" si="0"/>
        <v>560</v>
      </c>
      <c r="N5">
        <f t="shared" ref="N5:N68" si="1">E5/M5-1</f>
        <v>0.158928571428572</v>
      </c>
    </row>
    <row r="6" ht="18" customHeight="1" spans="1:14">
      <c r="A6" s="22">
        <v>2010101</v>
      </c>
      <c r="B6" s="29" t="s">
        <v>13</v>
      </c>
      <c r="C6" s="30">
        <v>444.6</v>
      </c>
      <c r="D6" s="26">
        <v>444.6</v>
      </c>
      <c r="E6" s="26">
        <v>496</v>
      </c>
      <c r="F6" s="27">
        <f>E6/D6</f>
        <v>1.11560953666217</v>
      </c>
      <c r="G6" s="28">
        <v>-0.0479846449136276</v>
      </c>
      <c r="H6" s="29" t="s">
        <v>14</v>
      </c>
      <c r="I6" s="34">
        <v>521</v>
      </c>
      <c r="J6" s="32">
        <v>2010101</v>
      </c>
      <c r="K6" s="32" t="s">
        <v>14</v>
      </c>
      <c r="L6" s="32">
        <v>0</v>
      </c>
      <c r="M6" s="32">
        <f t="shared" si="0"/>
        <v>521</v>
      </c>
      <c r="N6">
        <f t="shared" si="1"/>
        <v>-0.0479846449136276</v>
      </c>
    </row>
    <row r="7" ht="18" customHeight="1" spans="1:14">
      <c r="A7" s="22">
        <v>2010102</v>
      </c>
      <c r="B7" s="29" t="s">
        <v>15</v>
      </c>
      <c r="C7" s="30">
        <v>46.8</v>
      </c>
      <c r="D7" s="26">
        <v>46</v>
      </c>
      <c r="E7" s="26">
        <v>32</v>
      </c>
      <c r="F7" s="27">
        <f>E7/D7</f>
        <v>0.695652173913043</v>
      </c>
      <c r="G7" s="28">
        <v>0.6</v>
      </c>
      <c r="H7" s="29" t="s">
        <v>16</v>
      </c>
      <c r="I7" s="34">
        <v>20</v>
      </c>
      <c r="J7" s="32">
        <v>2010102</v>
      </c>
      <c r="K7" s="32" t="s">
        <v>16</v>
      </c>
      <c r="L7" s="32">
        <v>0</v>
      </c>
      <c r="M7" s="32">
        <f t="shared" si="0"/>
        <v>20</v>
      </c>
      <c r="N7">
        <f t="shared" si="1"/>
        <v>0.6</v>
      </c>
    </row>
    <row r="8" ht="18" customHeight="1" spans="1:14">
      <c r="A8" s="22">
        <v>2010103</v>
      </c>
      <c r="B8" s="29" t="s">
        <v>17</v>
      </c>
      <c r="C8" s="30">
        <v>0</v>
      </c>
      <c r="D8" s="26">
        <v>0</v>
      </c>
      <c r="E8" s="26">
        <v>0</v>
      </c>
      <c r="F8" s="27"/>
      <c r="G8" s="28"/>
      <c r="H8" s="29" t="s">
        <v>18</v>
      </c>
      <c r="I8" s="34">
        <v>0</v>
      </c>
      <c r="J8" s="32">
        <v>2010103</v>
      </c>
      <c r="K8" s="32" t="s">
        <v>18</v>
      </c>
      <c r="L8" s="32">
        <v>0</v>
      </c>
      <c r="M8" s="32">
        <f t="shared" si="0"/>
        <v>0</v>
      </c>
      <c r="N8" t="e">
        <f t="shared" si="1"/>
        <v>#DIV/0!</v>
      </c>
    </row>
    <row r="9" ht="18" customHeight="1" spans="1:14">
      <c r="A9" s="22">
        <v>2010104</v>
      </c>
      <c r="B9" s="29" t="s">
        <v>19</v>
      </c>
      <c r="C9" s="30">
        <v>91</v>
      </c>
      <c r="D9" s="26">
        <v>91</v>
      </c>
      <c r="E9" s="26">
        <v>79</v>
      </c>
      <c r="F9" s="27">
        <f>E9/D9</f>
        <v>0.868131868131868</v>
      </c>
      <c r="G9" s="28">
        <v>3.15789473684211</v>
      </c>
      <c r="H9" s="29" t="s">
        <v>20</v>
      </c>
      <c r="I9" s="34">
        <v>19</v>
      </c>
      <c r="J9" s="32">
        <v>2010104</v>
      </c>
      <c r="K9" s="32" t="s">
        <v>20</v>
      </c>
      <c r="L9" s="32">
        <v>0</v>
      </c>
      <c r="M9" s="32">
        <f t="shared" si="0"/>
        <v>19</v>
      </c>
      <c r="N9">
        <f t="shared" si="1"/>
        <v>3.15789473684211</v>
      </c>
    </row>
    <row r="10" ht="18" customHeight="1" spans="1:14">
      <c r="A10" s="22">
        <v>2010105</v>
      </c>
      <c r="B10" s="29" t="s">
        <v>21</v>
      </c>
      <c r="C10" s="30">
        <v>0</v>
      </c>
      <c r="D10" s="26">
        <v>0</v>
      </c>
      <c r="E10" s="26">
        <v>0</v>
      </c>
      <c r="F10" s="27"/>
      <c r="G10" s="28"/>
      <c r="H10" s="29" t="s">
        <v>22</v>
      </c>
      <c r="I10" s="34">
        <v>0</v>
      </c>
      <c r="J10" s="32">
        <v>2010105</v>
      </c>
      <c r="K10" s="32" t="s">
        <v>22</v>
      </c>
      <c r="L10" s="32">
        <v>0</v>
      </c>
      <c r="M10" s="32">
        <f t="shared" si="0"/>
        <v>0</v>
      </c>
      <c r="N10" t="e">
        <f t="shared" si="1"/>
        <v>#DIV/0!</v>
      </c>
    </row>
    <row r="11" ht="18" customHeight="1" spans="1:14">
      <c r="A11" s="22">
        <v>2010106</v>
      </c>
      <c r="B11" s="29" t="s">
        <v>23</v>
      </c>
      <c r="C11" s="30">
        <v>3</v>
      </c>
      <c r="D11" s="26">
        <v>3</v>
      </c>
      <c r="E11" s="26">
        <v>1</v>
      </c>
      <c r="F11" s="27">
        <f>E11/D11</f>
        <v>0.333333333333333</v>
      </c>
      <c r="G11" s="28">
        <v>1</v>
      </c>
      <c r="H11" s="29" t="s">
        <v>24</v>
      </c>
      <c r="I11" s="34">
        <v>0</v>
      </c>
      <c r="J11" s="32">
        <v>2010106</v>
      </c>
      <c r="K11" s="32" t="s">
        <v>24</v>
      </c>
      <c r="L11" s="32">
        <v>0</v>
      </c>
      <c r="M11" s="32">
        <f t="shared" si="0"/>
        <v>0</v>
      </c>
      <c r="N11" t="e">
        <f t="shared" si="1"/>
        <v>#DIV/0!</v>
      </c>
    </row>
    <row r="12" ht="18" customHeight="1" spans="1:14">
      <c r="A12" s="22">
        <v>2010107</v>
      </c>
      <c r="B12" s="29" t="s">
        <v>25</v>
      </c>
      <c r="C12" s="30">
        <v>0</v>
      </c>
      <c r="D12" s="26">
        <v>0</v>
      </c>
      <c r="E12" s="26">
        <v>0</v>
      </c>
      <c r="F12" s="27"/>
      <c r="G12" s="28"/>
      <c r="H12" s="29" t="s">
        <v>26</v>
      </c>
      <c r="I12" s="34">
        <v>0</v>
      </c>
      <c r="J12" s="32">
        <v>2010107</v>
      </c>
      <c r="K12" s="32" t="s">
        <v>26</v>
      </c>
      <c r="L12" s="32">
        <v>0</v>
      </c>
      <c r="M12" s="32">
        <f t="shared" si="0"/>
        <v>0</v>
      </c>
      <c r="N12" t="e">
        <f t="shared" si="1"/>
        <v>#DIV/0!</v>
      </c>
    </row>
    <row r="13" ht="18" customHeight="1" spans="1:14">
      <c r="A13" s="22">
        <v>2010108</v>
      </c>
      <c r="B13" s="29" t="s">
        <v>27</v>
      </c>
      <c r="C13" s="30">
        <v>58.58</v>
      </c>
      <c r="D13" s="26">
        <v>58.58</v>
      </c>
      <c r="E13" s="26">
        <v>41</v>
      </c>
      <c r="F13" s="27">
        <f>E13/D13</f>
        <v>0.699897575964493</v>
      </c>
      <c r="G13" s="28">
        <v>1</v>
      </c>
      <c r="H13" s="29" t="s">
        <v>28</v>
      </c>
      <c r="I13" s="34">
        <v>0</v>
      </c>
      <c r="J13" s="32">
        <v>2010108</v>
      </c>
      <c r="K13" s="32" t="s">
        <v>28</v>
      </c>
      <c r="L13" s="32">
        <v>0</v>
      </c>
      <c r="M13" s="32">
        <f t="shared" si="0"/>
        <v>0</v>
      </c>
      <c r="N13" t="e">
        <f t="shared" si="1"/>
        <v>#DIV/0!</v>
      </c>
    </row>
    <row r="14" ht="18" customHeight="1" spans="1:14">
      <c r="A14" s="22">
        <v>2010109</v>
      </c>
      <c r="B14" s="29" t="s">
        <v>29</v>
      </c>
      <c r="C14" s="30">
        <v>0</v>
      </c>
      <c r="D14" s="26">
        <v>0</v>
      </c>
      <c r="E14" s="26">
        <v>0</v>
      </c>
      <c r="F14" s="27"/>
      <c r="G14" s="28"/>
      <c r="H14" s="29" t="s">
        <v>30</v>
      </c>
      <c r="I14" s="34">
        <v>0</v>
      </c>
      <c r="J14" s="32">
        <v>2010109</v>
      </c>
      <c r="K14" s="32" t="s">
        <v>30</v>
      </c>
      <c r="L14" s="32">
        <v>0</v>
      </c>
      <c r="M14" s="32">
        <f t="shared" si="0"/>
        <v>0</v>
      </c>
      <c r="N14" t="e">
        <f t="shared" si="1"/>
        <v>#DIV/0!</v>
      </c>
    </row>
    <row r="15" ht="18" customHeight="1" spans="1:14">
      <c r="A15" s="22">
        <v>2010150</v>
      </c>
      <c r="B15" s="29" t="s">
        <v>31</v>
      </c>
      <c r="C15" s="30">
        <v>0</v>
      </c>
      <c r="D15" s="26">
        <v>0</v>
      </c>
      <c r="E15" s="26">
        <v>0</v>
      </c>
      <c r="F15" s="27"/>
      <c r="G15" s="28"/>
      <c r="H15" s="29" t="s">
        <v>32</v>
      </c>
      <c r="I15" s="34">
        <v>0</v>
      </c>
      <c r="J15" s="32">
        <v>2010150</v>
      </c>
      <c r="K15" s="32" t="s">
        <v>32</v>
      </c>
      <c r="L15" s="32">
        <v>0</v>
      </c>
      <c r="M15" s="32">
        <f t="shared" si="0"/>
        <v>0</v>
      </c>
      <c r="N15" t="e">
        <f t="shared" si="1"/>
        <v>#DIV/0!</v>
      </c>
    </row>
    <row r="16" ht="18" customHeight="1" spans="1:14">
      <c r="A16" s="22">
        <v>2010199</v>
      </c>
      <c r="B16" s="29" t="s">
        <v>33</v>
      </c>
      <c r="C16" s="30">
        <v>0</v>
      </c>
      <c r="D16" s="26">
        <v>0</v>
      </c>
      <c r="E16" s="26">
        <v>0</v>
      </c>
      <c r="F16" s="27"/>
      <c r="G16" s="28"/>
      <c r="H16" s="29" t="s">
        <v>34</v>
      </c>
      <c r="I16" s="34">
        <v>0</v>
      </c>
      <c r="J16" s="32">
        <v>2010199</v>
      </c>
      <c r="K16" s="32" t="s">
        <v>34</v>
      </c>
      <c r="L16" s="32">
        <v>0</v>
      </c>
      <c r="M16" s="32">
        <f t="shared" si="0"/>
        <v>0</v>
      </c>
      <c r="N16" t="e">
        <f t="shared" si="1"/>
        <v>#DIV/0!</v>
      </c>
    </row>
    <row r="17" ht="18" customHeight="1" spans="1:14">
      <c r="A17" s="22">
        <v>20102</v>
      </c>
      <c r="B17" s="23" t="s">
        <v>35</v>
      </c>
      <c r="C17" s="24">
        <v>604.06</v>
      </c>
      <c r="D17" s="25">
        <v>604.06</v>
      </c>
      <c r="E17" s="26">
        <v>633</v>
      </c>
      <c r="F17" s="27">
        <f>E17/D17</f>
        <v>1.04790914809787</v>
      </c>
      <c r="G17" s="28">
        <v>0.236328125</v>
      </c>
      <c r="H17" s="23" t="s">
        <v>36</v>
      </c>
      <c r="I17" s="31">
        <f>SUM(I18:I25)</f>
        <v>512</v>
      </c>
      <c r="J17" s="32">
        <v>20102</v>
      </c>
      <c r="K17" s="32" t="s">
        <v>36</v>
      </c>
      <c r="L17" s="32">
        <v>0</v>
      </c>
      <c r="M17" s="32">
        <f t="shared" si="0"/>
        <v>512</v>
      </c>
      <c r="N17">
        <f t="shared" si="1"/>
        <v>0.236328125</v>
      </c>
    </row>
    <row r="18" ht="18" customHeight="1" spans="1:14">
      <c r="A18" s="22">
        <v>2010201</v>
      </c>
      <c r="B18" s="29" t="s">
        <v>13</v>
      </c>
      <c r="C18" s="30">
        <v>397.46</v>
      </c>
      <c r="D18" s="26">
        <v>397.46</v>
      </c>
      <c r="E18" s="26">
        <v>388</v>
      </c>
      <c r="F18" s="27">
        <f>E18/D18</f>
        <v>0.976198862778644</v>
      </c>
      <c r="G18" s="28">
        <v>0.0183727034120735</v>
      </c>
      <c r="H18" s="29" t="s">
        <v>14</v>
      </c>
      <c r="I18" s="34">
        <v>381</v>
      </c>
      <c r="J18" s="32">
        <v>2010201</v>
      </c>
      <c r="K18" s="32" t="s">
        <v>14</v>
      </c>
      <c r="L18" s="32">
        <v>0</v>
      </c>
      <c r="M18" s="32">
        <f t="shared" si="0"/>
        <v>381</v>
      </c>
      <c r="N18">
        <f t="shared" si="1"/>
        <v>0.0183727034120735</v>
      </c>
    </row>
    <row r="19" ht="18" customHeight="1" spans="1:14">
      <c r="A19" s="22">
        <v>2010202</v>
      </c>
      <c r="B19" s="29" t="s">
        <v>15</v>
      </c>
      <c r="C19" s="30">
        <v>43.5</v>
      </c>
      <c r="D19" s="26">
        <v>43.5</v>
      </c>
      <c r="E19" s="26">
        <v>130</v>
      </c>
      <c r="F19" s="27">
        <f>E19/D19</f>
        <v>2.98850574712644</v>
      </c>
      <c r="G19" s="28">
        <v>6.64705882352941</v>
      </c>
      <c r="H19" s="29" t="s">
        <v>16</v>
      </c>
      <c r="I19" s="34">
        <v>17</v>
      </c>
      <c r="J19" s="32">
        <v>2010202</v>
      </c>
      <c r="K19" s="32" t="s">
        <v>16</v>
      </c>
      <c r="L19" s="32">
        <v>0</v>
      </c>
      <c r="M19" s="32">
        <f t="shared" si="0"/>
        <v>17</v>
      </c>
      <c r="N19">
        <f t="shared" si="1"/>
        <v>6.64705882352941</v>
      </c>
    </row>
    <row r="20" ht="18" customHeight="1" spans="1:14">
      <c r="A20" s="22">
        <v>2010203</v>
      </c>
      <c r="B20" s="29" t="s">
        <v>17</v>
      </c>
      <c r="C20" s="30">
        <v>27.4</v>
      </c>
      <c r="D20" s="26">
        <v>27.4</v>
      </c>
      <c r="E20" s="26">
        <v>27</v>
      </c>
      <c r="F20" s="27">
        <f>E20/D20</f>
        <v>0.985401459854015</v>
      </c>
      <c r="G20" s="28">
        <v>-0.0357142857142857</v>
      </c>
      <c r="H20" s="29" t="s">
        <v>18</v>
      </c>
      <c r="I20" s="34">
        <v>28</v>
      </c>
      <c r="J20" s="32">
        <v>2010203</v>
      </c>
      <c r="K20" s="32" t="s">
        <v>18</v>
      </c>
      <c r="L20" s="32">
        <v>0</v>
      </c>
      <c r="M20" s="32">
        <f t="shared" si="0"/>
        <v>28</v>
      </c>
      <c r="N20">
        <f t="shared" si="1"/>
        <v>-0.0357142857142857</v>
      </c>
    </row>
    <row r="21" ht="18" customHeight="1" spans="1:14">
      <c r="A21" s="22">
        <v>2010204</v>
      </c>
      <c r="B21" s="29" t="s">
        <v>37</v>
      </c>
      <c r="C21" s="30">
        <v>84.9</v>
      </c>
      <c r="D21" s="26">
        <v>84.9</v>
      </c>
      <c r="E21" s="26">
        <v>65</v>
      </c>
      <c r="F21" s="27">
        <f>E21/D21</f>
        <v>0.765606595995289</v>
      </c>
      <c r="G21" s="28">
        <v>-0.10958904109589</v>
      </c>
      <c r="H21" s="29" t="s">
        <v>38</v>
      </c>
      <c r="I21" s="34">
        <v>73</v>
      </c>
      <c r="J21" s="32">
        <v>2010204</v>
      </c>
      <c r="K21" s="32" t="s">
        <v>38</v>
      </c>
      <c r="L21" s="32">
        <v>0</v>
      </c>
      <c r="M21" s="32">
        <f t="shared" si="0"/>
        <v>73</v>
      </c>
      <c r="N21">
        <f t="shared" si="1"/>
        <v>-0.10958904109589</v>
      </c>
    </row>
    <row r="22" ht="18" customHeight="1" spans="1:14">
      <c r="A22" s="22">
        <v>2010205</v>
      </c>
      <c r="B22" s="29" t="s">
        <v>39</v>
      </c>
      <c r="C22" s="30">
        <v>0</v>
      </c>
      <c r="D22" s="26">
        <v>0</v>
      </c>
      <c r="E22" s="26">
        <v>0</v>
      </c>
      <c r="F22" s="27"/>
      <c r="G22" s="28"/>
      <c r="H22" s="29" t="s">
        <v>40</v>
      </c>
      <c r="I22" s="34">
        <v>0</v>
      </c>
      <c r="J22" s="32">
        <v>2010205</v>
      </c>
      <c r="K22" s="32" t="s">
        <v>40</v>
      </c>
      <c r="L22" s="32">
        <v>0</v>
      </c>
      <c r="M22" s="32">
        <f t="shared" si="0"/>
        <v>0</v>
      </c>
      <c r="N22" t="e">
        <f t="shared" si="1"/>
        <v>#DIV/0!</v>
      </c>
    </row>
    <row r="23" ht="18" customHeight="1" spans="1:14">
      <c r="A23" s="22">
        <v>2010206</v>
      </c>
      <c r="B23" s="29" t="s">
        <v>41</v>
      </c>
      <c r="C23" s="30">
        <v>50.8</v>
      </c>
      <c r="D23" s="26">
        <v>50.8</v>
      </c>
      <c r="E23" s="26">
        <v>23</v>
      </c>
      <c r="F23" s="27">
        <f>E23/D23</f>
        <v>0.452755905511811</v>
      </c>
      <c r="G23" s="28">
        <v>0.769230769230769</v>
      </c>
      <c r="H23" s="29" t="s">
        <v>42</v>
      </c>
      <c r="I23" s="34">
        <v>13</v>
      </c>
      <c r="J23" s="32">
        <v>2010206</v>
      </c>
      <c r="K23" s="32" t="s">
        <v>42</v>
      </c>
      <c r="L23" s="32">
        <v>0</v>
      </c>
      <c r="M23" s="32">
        <f t="shared" si="0"/>
        <v>13</v>
      </c>
      <c r="N23">
        <f t="shared" si="1"/>
        <v>0.769230769230769</v>
      </c>
    </row>
    <row r="24" ht="18" customHeight="1" spans="1:14">
      <c r="A24" s="22">
        <v>2010250</v>
      </c>
      <c r="B24" s="29" t="s">
        <v>31</v>
      </c>
      <c r="C24" s="30">
        <v>0</v>
      </c>
      <c r="D24" s="26">
        <v>0</v>
      </c>
      <c r="E24" s="26">
        <v>0</v>
      </c>
      <c r="F24" s="27"/>
      <c r="G24" s="28"/>
      <c r="H24" s="29" t="s">
        <v>32</v>
      </c>
      <c r="I24" s="34">
        <v>0</v>
      </c>
      <c r="J24" s="32">
        <v>2010250</v>
      </c>
      <c r="K24" s="32" t="s">
        <v>32</v>
      </c>
      <c r="L24" s="32">
        <v>0</v>
      </c>
      <c r="M24" s="32">
        <f t="shared" si="0"/>
        <v>0</v>
      </c>
      <c r="N24" t="e">
        <f t="shared" si="1"/>
        <v>#DIV/0!</v>
      </c>
    </row>
    <row r="25" ht="18" customHeight="1" spans="1:14">
      <c r="A25" s="22">
        <v>2010299</v>
      </c>
      <c r="B25" s="29" t="s">
        <v>43</v>
      </c>
      <c r="C25" s="30">
        <v>0</v>
      </c>
      <c r="D25" s="26">
        <v>0</v>
      </c>
      <c r="E25" s="26">
        <v>0</v>
      </c>
      <c r="F25" s="27"/>
      <c r="G25" s="28"/>
      <c r="H25" s="29" t="s">
        <v>44</v>
      </c>
      <c r="I25" s="34">
        <v>0</v>
      </c>
      <c r="J25" s="32">
        <v>2010299</v>
      </c>
      <c r="K25" s="32" t="s">
        <v>44</v>
      </c>
      <c r="L25" s="32">
        <v>0</v>
      </c>
      <c r="M25" s="32">
        <f t="shared" si="0"/>
        <v>0</v>
      </c>
      <c r="N25" t="e">
        <f t="shared" si="1"/>
        <v>#DIV/0!</v>
      </c>
    </row>
    <row r="26" ht="18" customHeight="1" spans="1:14">
      <c r="A26" s="22">
        <v>20103</v>
      </c>
      <c r="B26" s="23" t="s">
        <v>45</v>
      </c>
      <c r="C26" s="24">
        <v>21052</v>
      </c>
      <c r="D26" s="25">
        <v>36395</v>
      </c>
      <c r="E26" s="26">
        <v>38003</v>
      </c>
      <c r="F26" s="27">
        <f>E26/D26</f>
        <v>1.04418189311719</v>
      </c>
      <c r="G26" s="28">
        <v>-0.0709448722650042</v>
      </c>
      <c r="H26" s="23" t="s">
        <v>46</v>
      </c>
      <c r="I26" s="31">
        <f>SUM(I27:I36)</f>
        <v>44446</v>
      </c>
      <c r="J26" s="32">
        <v>20103</v>
      </c>
      <c r="K26" s="32" t="s">
        <v>46</v>
      </c>
      <c r="L26" s="32">
        <v>3541</v>
      </c>
      <c r="M26" s="32">
        <f t="shared" si="0"/>
        <v>40905</v>
      </c>
      <c r="N26">
        <f t="shared" si="1"/>
        <v>-0.0709448722650042</v>
      </c>
    </row>
    <row r="27" ht="18" customHeight="1" spans="1:14">
      <c r="A27" s="22">
        <v>2010301</v>
      </c>
      <c r="B27" s="29" t="s">
        <v>13</v>
      </c>
      <c r="C27" s="30">
        <v>3642</v>
      </c>
      <c r="D27" s="26">
        <v>18985</v>
      </c>
      <c r="E27" s="26">
        <v>26960</v>
      </c>
      <c r="F27" s="27">
        <f>E27/D27</f>
        <v>1.42006847511193</v>
      </c>
      <c r="G27" s="28">
        <v>-0.205937794533459</v>
      </c>
      <c r="H27" s="29" t="s">
        <v>14</v>
      </c>
      <c r="I27" s="34">
        <v>34516</v>
      </c>
      <c r="J27" s="32">
        <v>2010301</v>
      </c>
      <c r="K27" s="32" t="s">
        <v>14</v>
      </c>
      <c r="L27" s="32">
        <v>564</v>
      </c>
      <c r="M27" s="32">
        <f t="shared" si="0"/>
        <v>33952</v>
      </c>
      <c r="N27">
        <f t="shared" si="1"/>
        <v>-0.205937794533459</v>
      </c>
    </row>
    <row r="28" ht="18" customHeight="1" spans="1:14">
      <c r="A28" s="22">
        <v>2010302</v>
      </c>
      <c r="B28" s="29" t="s">
        <v>15</v>
      </c>
      <c r="C28" s="30">
        <v>1265.73</v>
      </c>
      <c r="D28" s="26">
        <v>1265.73</v>
      </c>
      <c r="E28" s="26">
        <v>6244</v>
      </c>
      <c r="F28" s="27">
        <f>E28/D28</f>
        <v>4.93312159781312</v>
      </c>
      <c r="G28" s="28">
        <v>3.34818941504178</v>
      </c>
      <c r="H28" s="29" t="s">
        <v>16</v>
      </c>
      <c r="I28" s="34">
        <v>1436</v>
      </c>
      <c r="J28" s="32">
        <v>2010302</v>
      </c>
      <c r="K28" s="32" t="s">
        <v>16</v>
      </c>
      <c r="L28" s="32"/>
      <c r="M28" s="32">
        <f t="shared" si="0"/>
        <v>1436</v>
      </c>
      <c r="N28">
        <f t="shared" si="1"/>
        <v>3.34818941504178</v>
      </c>
    </row>
    <row r="29" ht="18" customHeight="1" spans="1:14">
      <c r="A29" s="22">
        <v>2010303</v>
      </c>
      <c r="B29" s="29" t="s">
        <v>17</v>
      </c>
      <c r="C29" s="30">
        <v>1659.66</v>
      </c>
      <c r="D29" s="26">
        <v>1659.66</v>
      </c>
      <c r="E29" s="26">
        <v>1749</v>
      </c>
      <c r="F29" s="27">
        <f>E29/D29</f>
        <v>1.0538303025921</v>
      </c>
      <c r="G29" s="28">
        <v>0.0145011600928073</v>
      </c>
      <c r="H29" s="29" t="s">
        <v>18</v>
      </c>
      <c r="I29" s="34">
        <v>1724</v>
      </c>
      <c r="J29" s="32">
        <v>2010303</v>
      </c>
      <c r="K29" s="32" t="s">
        <v>18</v>
      </c>
      <c r="L29" s="32"/>
      <c r="M29" s="32">
        <f t="shared" si="0"/>
        <v>1724</v>
      </c>
      <c r="N29">
        <f t="shared" si="1"/>
        <v>0.0145011600928073</v>
      </c>
    </row>
    <row r="30" ht="18" customHeight="1" spans="1:14">
      <c r="A30" s="22">
        <v>2010304</v>
      </c>
      <c r="B30" s="29" t="s">
        <v>47</v>
      </c>
      <c r="C30" s="30">
        <v>0</v>
      </c>
      <c r="D30" s="26">
        <v>0</v>
      </c>
      <c r="E30" s="26">
        <v>0</v>
      </c>
      <c r="F30" s="27"/>
      <c r="G30" s="28"/>
      <c r="H30" s="29" t="s">
        <v>48</v>
      </c>
      <c r="I30" s="34">
        <v>0</v>
      </c>
      <c r="J30" s="32">
        <v>2010304</v>
      </c>
      <c r="K30" s="32" t="s">
        <v>48</v>
      </c>
      <c r="L30" s="32"/>
      <c r="M30" s="32">
        <f t="shared" si="0"/>
        <v>0</v>
      </c>
      <c r="N30" t="e">
        <f t="shared" si="1"/>
        <v>#DIV/0!</v>
      </c>
    </row>
    <row r="31" ht="18" customHeight="1" spans="1:14">
      <c r="A31" s="22">
        <v>2010305</v>
      </c>
      <c r="B31" s="29" t="s">
        <v>49</v>
      </c>
      <c r="C31" s="30">
        <v>0</v>
      </c>
      <c r="D31" s="26">
        <v>0</v>
      </c>
      <c r="E31" s="26">
        <v>0</v>
      </c>
      <c r="F31" s="27"/>
      <c r="G31" s="28"/>
      <c r="H31" s="29" t="s">
        <v>50</v>
      </c>
      <c r="I31" s="34">
        <v>0</v>
      </c>
      <c r="J31" s="32">
        <v>2010305</v>
      </c>
      <c r="K31" s="32" t="s">
        <v>50</v>
      </c>
      <c r="L31" s="32"/>
      <c r="M31" s="32">
        <f t="shared" si="0"/>
        <v>0</v>
      </c>
      <c r="N31" t="e">
        <f t="shared" si="1"/>
        <v>#DIV/0!</v>
      </c>
    </row>
    <row r="32" ht="18" customHeight="1" spans="1:14">
      <c r="A32" s="22">
        <v>2010306</v>
      </c>
      <c r="B32" s="29" t="s">
        <v>51</v>
      </c>
      <c r="C32" s="30">
        <v>245.08</v>
      </c>
      <c r="D32" s="26">
        <v>245.08</v>
      </c>
      <c r="E32" s="26">
        <v>841</v>
      </c>
      <c r="F32" s="27">
        <f>E32/D32</f>
        <v>3.43153256079647</v>
      </c>
      <c r="G32" s="28">
        <v>0.589792060491493</v>
      </c>
      <c r="H32" s="29" t="s">
        <v>52</v>
      </c>
      <c r="I32" s="34">
        <v>529</v>
      </c>
      <c r="J32" s="32">
        <v>2010306</v>
      </c>
      <c r="K32" s="32" t="s">
        <v>52</v>
      </c>
      <c r="L32" s="32"/>
      <c r="M32" s="32">
        <f t="shared" si="0"/>
        <v>529</v>
      </c>
      <c r="N32">
        <f t="shared" si="1"/>
        <v>0.589792060491493</v>
      </c>
    </row>
    <row r="33" ht="18" customHeight="1" spans="1:14">
      <c r="A33" s="22">
        <v>2010308</v>
      </c>
      <c r="B33" s="29" t="s">
        <v>53</v>
      </c>
      <c r="C33" s="30">
        <v>560.5</v>
      </c>
      <c r="D33" s="26">
        <v>560.5</v>
      </c>
      <c r="E33" s="26">
        <v>865</v>
      </c>
      <c r="F33" s="27">
        <f>E33/D33</f>
        <v>1.54326494201606</v>
      </c>
      <c r="G33" s="28">
        <v>-0.337164750957854</v>
      </c>
      <c r="H33" s="29" t="s">
        <v>54</v>
      </c>
      <c r="I33" s="34">
        <v>1363</v>
      </c>
      <c r="J33" s="32">
        <v>2010308</v>
      </c>
      <c r="K33" s="32" t="s">
        <v>54</v>
      </c>
      <c r="L33" s="32">
        <v>58</v>
      </c>
      <c r="M33" s="32">
        <f t="shared" si="0"/>
        <v>1305</v>
      </c>
      <c r="N33">
        <f t="shared" si="1"/>
        <v>-0.337164750957854</v>
      </c>
    </row>
    <row r="34" ht="18" customHeight="1" spans="1:14">
      <c r="A34" s="22">
        <v>2010309</v>
      </c>
      <c r="B34" s="29" t="s">
        <v>55</v>
      </c>
      <c r="C34" s="30">
        <v>0</v>
      </c>
      <c r="D34" s="26">
        <v>0</v>
      </c>
      <c r="E34" s="26">
        <v>0</v>
      </c>
      <c r="F34" s="27"/>
      <c r="G34" s="28"/>
      <c r="H34" s="29" t="s">
        <v>56</v>
      </c>
      <c r="I34" s="34">
        <v>0</v>
      </c>
      <c r="J34" s="32">
        <v>2010309</v>
      </c>
      <c r="K34" s="32" t="s">
        <v>56</v>
      </c>
      <c r="L34" s="32"/>
      <c r="M34" s="32">
        <f t="shared" si="0"/>
        <v>0</v>
      </c>
      <c r="N34" t="e">
        <f t="shared" si="1"/>
        <v>#DIV/0!</v>
      </c>
    </row>
    <row r="35" ht="18" customHeight="1" spans="1:14">
      <c r="A35" s="22">
        <v>2010350</v>
      </c>
      <c r="B35" s="29" t="s">
        <v>31</v>
      </c>
      <c r="C35" s="30">
        <v>13318</v>
      </c>
      <c r="D35" s="26">
        <v>13318</v>
      </c>
      <c r="E35" s="26">
        <v>886</v>
      </c>
      <c r="F35" s="27">
        <f>E35/D35</f>
        <v>0.0665265054813035</v>
      </c>
      <c r="G35" s="28">
        <v>-0.113113113113113</v>
      </c>
      <c r="H35" s="29" t="s">
        <v>32</v>
      </c>
      <c r="I35" s="34">
        <v>3799</v>
      </c>
      <c r="J35" s="32">
        <v>2010350</v>
      </c>
      <c r="K35" s="32" t="s">
        <v>32</v>
      </c>
      <c r="L35" s="32">
        <v>2800</v>
      </c>
      <c r="M35" s="32">
        <f t="shared" si="0"/>
        <v>999</v>
      </c>
      <c r="N35">
        <f t="shared" si="1"/>
        <v>-0.113113113113113</v>
      </c>
    </row>
    <row r="36" ht="18" customHeight="1" spans="1:14">
      <c r="A36" s="22">
        <v>2010399</v>
      </c>
      <c r="B36" s="29" t="s">
        <v>57</v>
      </c>
      <c r="C36" s="30">
        <v>361.53</v>
      </c>
      <c r="D36" s="26">
        <v>361.53</v>
      </c>
      <c r="E36" s="26">
        <v>458</v>
      </c>
      <c r="F36" s="27">
        <f>E36/D36</f>
        <v>1.26683816004204</v>
      </c>
      <c r="G36" s="28">
        <v>-0.522916666666667</v>
      </c>
      <c r="H36" s="29" t="s">
        <v>58</v>
      </c>
      <c r="I36" s="34">
        <v>1079</v>
      </c>
      <c r="J36" s="32">
        <v>2010399</v>
      </c>
      <c r="K36" s="32" t="s">
        <v>58</v>
      </c>
      <c r="L36" s="32">
        <v>119</v>
      </c>
      <c r="M36" s="32">
        <f t="shared" si="0"/>
        <v>960</v>
      </c>
      <c r="N36">
        <f t="shared" si="1"/>
        <v>-0.522916666666667</v>
      </c>
    </row>
    <row r="37" ht="18" customHeight="1" spans="1:14">
      <c r="A37" s="22">
        <v>20104</v>
      </c>
      <c r="B37" s="23" t="s">
        <v>59</v>
      </c>
      <c r="C37" s="24">
        <v>931.33</v>
      </c>
      <c r="D37" s="25">
        <v>931.33</v>
      </c>
      <c r="E37" s="26">
        <v>1013</v>
      </c>
      <c r="F37" s="27">
        <f>E37/D37</f>
        <v>1.08769179560414</v>
      </c>
      <c r="G37" s="28">
        <v>-0.0585501858736059</v>
      </c>
      <c r="H37" s="23" t="s">
        <v>60</v>
      </c>
      <c r="I37" s="31">
        <f>SUM(I38:I47)</f>
        <v>1076</v>
      </c>
      <c r="J37" s="32">
        <v>20104</v>
      </c>
      <c r="K37" s="32" t="s">
        <v>60</v>
      </c>
      <c r="L37" s="32">
        <v>0</v>
      </c>
      <c r="M37" s="32">
        <f t="shared" si="0"/>
        <v>1076</v>
      </c>
      <c r="N37">
        <f t="shared" si="1"/>
        <v>-0.0585501858736059</v>
      </c>
    </row>
    <row r="38" ht="18" customHeight="1" spans="1:14">
      <c r="A38" s="22">
        <v>2010401</v>
      </c>
      <c r="B38" s="29" t="s">
        <v>13</v>
      </c>
      <c r="C38" s="30">
        <v>658.33</v>
      </c>
      <c r="D38" s="26">
        <v>658.33</v>
      </c>
      <c r="E38" s="26">
        <v>653</v>
      </c>
      <c r="F38" s="27">
        <f>E38/D38</f>
        <v>0.991903756474716</v>
      </c>
      <c r="G38" s="28">
        <v>-0.125836680053548</v>
      </c>
      <c r="H38" s="29" t="s">
        <v>14</v>
      </c>
      <c r="I38" s="34">
        <v>747</v>
      </c>
      <c r="J38" s="32">
        <v>2010401</v>
      </c>
      <c r="K38" s="32" t="s">
        <v>14</v>
      </c>
      <c r="L38" s="32">
        <v>0</v>
      </c>
      <c r="M38" s="32">
        <f t="shared" si="0"/>
        <v>747</v>
      </c>
      <c r="N38">
        <f t="shared" si="1"/>
        <v>-0.125836680053548</v>
      </c>
    </row>
    <row r="39" ht="18" customHeight="1" spans="1:14">
      <c r="A39" s="22">
        <v>2010402</v>
      </c>
      <c r="B39" s="29" t="s">
        <v>15</v>
      </c>
      <c r="C39" s="30">
        <v>198</v>
      </c>
      <c r="D39" s="26">
        <v>198</v>
      </c>
      <c r="E39" s="26">
        <v>209</v>
      </c>
      <c r="F39" s="27">
        <f>E39/D39</f>
        <v>1.05555555555556</v>
      </c>
      <c r="G39" s="28">
        <v>0.451388888888889</v>
      </c>
      <c r="H39" s="29" t="s">
        <v>16</v>
      </c>
      <c r="I39" s="34">
        <v>144</v>
      </c>
      <c r="J39" s="32">
        <v>2010402</v>
      </c>
      <c r="K39" s="32" t="s">
        <v>16</v>
      </c>
      <c r="L39" s="32">
        <v>0</v>
      </c>
      <c r="M39" s="32">
        <f t="shared" si="0"/>
        <v>144</v>
      </c>
      <c r="N39">
        <f t="shared" si="1"/>
        <v>0.451388888888889</v>
      </c>
    </row>
    <row r="40" ht="18" customHeight="1" spans="1:14">
      <c r="A40" s="22">
        <v>2010403</v>
      </c>
      <c r="B40" s="29" t="s">
        <v>17</v>
      </c>
      <c r="C40" s="30">
        <v>0</v>
      </c>
      <c r="D40" s="26">
        <v>0</v>
      </c>
      <c r="E40" s="26">
        <v>0</v>
      </c>
      <c r="F40" s="27"/>
      <c r="G40" s="28"/>
      <c r="H40" s="29" t="s">
        <v>18</v>
      </c>
      <c r="I40" s="34">
        <v>0</v>
      </c>
      <c r="J40" s="32">
        <v>2010403</v>
      </c>
      <c r="K40" s="32" t="s">
        <v>18</v>
      </c>
      <c r="L40" s="32">
        <v>0</v>
      </c>
      <c r="M40" s="32">
        <f t="shared" si="0"/>
        <v>0</v>
      </c>
      <c r="N40" t="e">
        <f t="shared" si="1"/>
        <v>#DIV/0!</v>
      </c>
    </row>
    <row r="41" ht="18" customHeight="1" spans="1:14">
      <c r="A41" s="22">
        <v>2010404</v>
      </c>
      <c r="B41" s="29" t="s">
        <v>61</v>
      </c>
      <c r="C41" s="30">
        <v>0</v>
      </c>
      <c r="D41" s="26">
        <v>0</v>
      </c>
      <c r="E41" s="26">
        <v>0</v>
      </c>
      <c r="F41" s="27"/>
      <c r="G41" s="28"/>
      <c r="H41" s="29" t="s">
        <v>62</v>
      </c>
      <c r="I41" s="34">
        <v>0</v>
      </c>
      <c r="J41" s="32">
        <v>2010404</v>
      </c>
      <c r="K41" s="32" t="s">
        <v>62</v>
      </c>
      <c r="L41" s="32">
        <v>0</v>
      </c>
      <c r="M41" s="32">
        <f t="shared" si="0"/>
        <v>0</v>
      </c>
      <c r="N41" t="e">
        <f t="shared" si="1"/>
        <v>#DIV/0!</v>
      </c>
    </row>
    <row r="42" ht="18" customHeight="1" spans="1:14">
      <c r="A42" s="22">
        <v>2010405</v>
      </c>
      <c r="B42" s="29" t="s">
        <v>63</v>
      </c>
      <c r="C42" s="30">
        <v>0</v>
      </c>
      <c r="D42" s="26">
        <v>0</v>
      </c>
      <c r="E42" s="26">
        <v>0</v>
      </c>
      <c r="F42" s="27"/>
      <c r="G42" s="28"/>
      <c r="H42" s="29" t="s">
        <v>64</v>
      </c>
      <c r="I42" s="34">
        <v>0</v>
      </c>
      <c r="J42" s="32">
        <v>2010405</v>
      </c>
      <c r="K42" s="32" t="s">
        <v>64</v>
      </c>
      <c r="L42" s="32">
        <v>0</v>
      </c>
      <c r="M42" s="32">
        <f t="shared" si="0"/>
        <v>0</v>
      </c>
      <c r="N42" t="e">
        <f t="shared" si="1"/>
        <v>#DIV/0!</v>
      </c>
    </row>
    <row r="43" ht="18" customHeight="1" spans="1:14">
      <c r="A43" s="22">
        <v>2010406</v>
      </c>
      <c r="B43" s="29" t="s">
        <v>65</v>
      </c>
      <c r="C43" s="30">
        <v>0</v>
      </c>
      <c r="D43" s="26">
        <v>0</v>
      </c>
      <c r="E43" s="26">
        <v>0</v>
      </c>
      <c r="F43" s="27"/>
      <c r="G43" s="28"/>
      <c r="H43" s="29" t="s">
        <v>66</v>
      </c>
      <c r="I43" s="34">
        <v>0</v>
      </c>
      <c r="J43" s="32">
        <v>2010406</v>
      </c>
      <c r="K43" s="32" t="s">
        <v>66</v>
      </c>
      <c r="L43" s="32">
        <v>0</v>
      </c>
      <c r="M43" s="32">
        <f t="shared" si="0"/>
        <v>0</v>
      </c>
      <c r="N43" t="e">
        <f t="shared" si="1"/>
        <v>#DIV/0!</v>
      </c>
    </row>
    <row r="44" ht="18" customHeight="1" spans="1:14">
      <c r="A44" s="22">
        <v>2010407</v>
      </c>
      <c r="B44" s="29" t="s">
        <v>67</v>
      </c>
      <c r="C44" s="30">
        <v>0</v>
      </c>
      <c r="D44" s="26">
        <v>0</v>
      </c>
      <c r="E44" s="26">
        <v>0</v>
      </c>
      <c r="F44" s="27"/>
      <c r="G44" s="28"/>
      <c r="H44" s="29" t="s">
        <v>68</v>
      </c>
      <c r="I44" s="34">
        <v>0</v>
      </c>
      <c r="J44" s="32">
        <v>2010407</v>
      </c>
      <c r="K44" s="32" t="s">
        <v>68</v>
      </c>
      <c r="L44" s="32">
        <v>0</v>
      </c>
      <c r="M44" s="32">
        <f t="shared" si="0"/>
        <v>0</v>
      </c>
      <c r="N44" t="e">
        <f t="shared" si="1"/>
        <v>#DIV/0!</v>
      </c>
    </row>
    <row r="45" ht="18" customHeight="1" spans="1:14">
      <c r="A45" s="22">
        <v>2010408</v>
      </c>
      <c r="B45" s="29" t="s">
        <v>69</v>
      </c>
      <c r="C45" s="30">
        <v>75</v>
      </c>
      <c r="D45" s="26">
        <v>75</v>
      </c>
      <c r="E45" s="26">
        <v>52</v>
      </c>
      <c r="F45" s="27">
        <f>E45/D45</f>
        <v>0.693333333333333</v>
      </c>
      <c r="G45" s="28">
        <v>-0.641379310344828</v>
      </c>
      <c r="H45" s="29" t="s">
        <v>70</v>
      </c>
      <c r="I45" s="34">
        <v>145</v>
      </c>
      <c r="J45" s="32">
        <v>2010408</v>
      </c>
      <c r="K45" s="32" t="s">
        <v>70</v>
      </c>
      <c r="L45" s="32">
        <v>0</v>
      </c>
      <c r="M45" s="32">
        <f t="shared" si="0"/>
        <v>145</v>
      </c>
      <c r="N45">
        <f t="shared" si="1"/>
        <v>-0.641379310344828</v>
      </c>
    </row>
    <row r="46" ht="18" customHeight="1" spans="1:14">
      <c r="A46" s="22">
        <v>2010450</v>
      </c>
      <c r="B46" s="29" t="s">
        <v>31</v>
      </c>
      <c r="C46" s="30">
        <v>0</v>
      </c>
      <c r="D46" s="26">
        <v>0</v>
      </c>
      <c r="E46" s="26">
        <v>0</v>
      </c>
      <c r="F46" s="27"/>
      <c r="G46" s="28"/>
      <c r="H46" s="29" t="s">
        <v>32</v>
      </c>
      <c r="I46" s="34">
        <v>0</v>
      </c>
      <c r="J46" s="32">
        <v>2010450</v>
      </c>
      <c r="K46" s="32" t="s">
        <v>32</v>
      </c>
      <c r="L46" s="32">
        <v>0</v>
      </c>
      <c r="M46" s="32">
        <f t="shared" si="0"/>
        <v>0</v>
      </c>
      <c r="N46" t="e">
        <f t="shared" si="1"/>
        <v>#DIV/0!</v>
      </c>
    </row>
    <row r="47" ht="18" customHeight="1" spans="1:14">
      <c r="A47" s="22">
        <v>2010499</v>
      </c>
      <c r="B47" s="29" t="s">
        <v>71</v>
      </c>
      <c r="C47" s="30">
        <v>0</v>
      </c>
      <c r="D47" s="26">
        <v>0</v>
      </c>
      <c r="E47" s="26">
        <v>99</v>
      </c>
      <c r="F47" s="27">
        <v>0</v>
      </c>
      <c r="G47" s="28">
        <v>1.475</v>
      </c>
      <c r="H47" s="29" t="s">
        <v>72</v>
      </c>
      <c r="I47" s="34">
        <v>40</v>
      </c>
      <c r="J47" s="32">
        <v>2010499</v>
      </c>
      <c r="K47" s="32" t="s">
        <v>72</v>
      </c>
      <c r="L47" s="32">
        <v>0</v>
      </c>
      <c r="M47" s="32">
        <f t="shared" si="0"/>
        <v>40</v>
      </c>
      <c r="N47">
        <f t="shared" si="1"/>
        <v>1.475</v>
      </c>
    </row>
    <row r="48" ht="18" customHeight="1" spans="1:14">
      <c r="A48" s="22">
        <v>20105</v>
      </c>
      <c r="B48" s="23" t="s">
        <v>73</v>
      </c>
      <c r="C48" s="24">
        <v>0</v>
      </c>
      <c r="D48" s="25">
        <v>0</v>
      </c>
      <c r="E48" s="26">
        <v>185</v>
      </c>
      <c r="F48" s="27">
        <v>0</v>
      </c>
      <c r="G48" s="28">
        <v>2.36363636363636</v>
      </c>
      <c r="H48" s="23" t="s">
        <v>74</v>
      </c>
      <c r="I48" s="31">
        <f>SUM(I49:I58)</f>
        <v>55</v>
      </c>
      <c r="J48" s="32">
        <v>20105</v>
      </c>
      <c r="K48" s="32" t="s">
        <v>74</v>
      </c>
      <c r="L48" s="32">
        <v>0</v>
      </c>
      <c r="M48" s="32">
        <f t="shared" si="0"/>
        <v>55</v>
      </c>
      <c r="N48">
        <f t="shared" si="1"/>
        <v>2.36363636363636</v>
      </c>
    </row>
    <row r="49" ht="18" customHeight="1" spans="1:14">
      <c r="A49" s="22">
        <v>2010501</v>
      </c>
      <c r="B49" s="29" t="s">
        <v>13</v>
      </c>
      <c r="C49" s="30">
        <v>0</v>
      </c>
      <c r="D49" s="26">
        <v>0</v>
      </c>
      <c r="E49" s="26">
        <v>0</v>
      </c>
      <c r="F49" s="27"/>
      <c r="G49" s="28"/>
      <c r="H49" s="29" t="s">
        <v>14</v>
      </c>
      <c r="I49" s="34">
        <v>0</v>
      </c>
      <c r="J49" s="32">
        <v>2010501</v>
      </c>
      <c r="K49" s="32" t="s">
        <v>14</v>
      </c>
      <c r="L49" s="32">
        <v>0</v>
      </c>
      <c r="M49" s="32">
        <f t="shared" si="0"/>
        <v>0</v>
      </c>
      <c r="N49" t="e">
        <f t="shared" si="1"/>
        <v>#DIV/0!</v>
      </c>
    </row>
    <row r="50" ht="18" customHeight="1" spans="1:14">
      <c r="A50" s="22">
        <v>2010502</v>
      </c>
      <c r="B50" s="29" t="s">
        <v>15</v>
      </c>
      <c r="C50" s="30">
        <v>0</v>
      </c>
      <c r="D50" s="26">
        <v>0</v>
      </c>
      <c r="E50" s="26">
        <v>0</v>
      </c>
      <c r="F50" s="27"/>
      <c r="G50" s="28"/>
      <c r="H50" s="29" t="s">
        <v>16</v>
      </c>
      <c r="I50" s="34">
        <v>0</v>
      </c>
      <c r="J50" s="32">
        <v>2010502</v>
      </c>
      <c r="K50" s="32" t="s">
        <v>16</v>
      </c>
      <c r="L50" s="32">
        <v>0</v>
      </c>
      <c r="M50" s="32">
        <f t="shared" si="0"/>
        <v>0</v>
      </c>
      <c r="N50" t="e">
        <f t="shared" si="1"/>
        <v>#DIV/0!</v>
      </c>
    </row>
    <row r="51" ht="18" customHeight="1" spans="1:14">
      <c r="A51" s="22">
        <v>2010503</v>
      </c>
      <c r="B51" s="29" t="s">
        <v>17</v>
      </c>
      <c r="C51" s="30">
        <v>0</v>
      </c>
      <c r="D51" s="26">
        <v>0</v>
      </c>
      <c r="E51" s="26">
        <v>0</v>
      </c>
      <c r="F51" s="27"/>
      <c r="G51" s="28"/>
      <c r="H51" s="29" t="s">
        <v>18</v>
      </c>
      <c r="I51" s="34">
        <v>0</v>
      </c>
      <c r="J51" s="32">
        <v>2010503</v>
      </c>
      <c r="K51" s="32" t="s">
        <v>18</v>
      </c>
      <c r="L51" s="32">
        <v>0</v>
      </c>
      <c r="M51" s="32">
        <f t="shared" si="0"/>
        <v>0</v>
      </c>
      <c r="N51" t="e">
        <f t="shared" si="1"/>
        <v>#DIV/0!</v>
      </c>
    </row>
    <row r="52" ht="18" customHeight="1" spans="1:14">
      <c r="A52" s="22">
        <v>2010504</v>
      </c>
      <c r="B52" s="29" t="s">
        <v>75</v>
      </c>
      <c r="C52" s="30">
        <v>0</v>
      </c>
      <c r="D52" s="26">
        <v>0</v>
      </c>
      <c r="E52" s="26">
        <v>0</v>
      </c>
      <c r="F52" s="27"/>
      <c r="G52" s="28"/>
      <c r="H52" s="29" t="s">
        <v>76</v>
      </c>
      <c r="I52" s="34">
        <v>0</v>
      </c>
      <c r="J52" s="32">
        <v>2010504</v>
      </c>
      <c r="K52" s="32" t="s">
        <v>76</v>
      </c>
      <c r="L52" s="32">
        <v>0</v>
      </c>
      <c r="M52" s="32">
        <f t="shared" si="0"/>
        <v>0</v>
      </c>
      <c r="N52" t="e">
        <f t="shared" si="1"/>
        <v>#DIV/0!</v>
      </c>
    </row>
    <row r="53" ht="18" customHeight="1" spans="1:14">
      <c r="A53" s="22">
        <v>2010505</v>
      </c>
      <c r="B53" s="29" t="s">
        <v>77</v>
      </c>
      <c r="C53" s="30">
        <v>0</v>
      </c>
      <c r="D53" s="26">
        <v>0</v>
      </c>
      <c r="E53" s="26">
        <v>0</v>
      </c>
      <c r="F53" s="27"/>
      <c r="G53" s="28"/>
      <c r="H53" s="29" t="s">
        <v>78</v>
      </c>
      <c r="I53" s="34">
        <v>0</v>
      </c>
      <c r="J53" s="32">
        <v>2010505</v>
      </c>
      <c r="K53" s="32" t="s">
        <v>78</v>
      </c>
      <c r="L53" s="32">
        <v>0</v>
      </c>
      <c r="M53" s="32">
        <f t="shared" si="0"/>
        <v>0</v>
      </c>
      <c r="N53" t="e">
        <f t="shared" si="1"/>
        <v>#DIV/0!</v>
      </c>
    </row>
    <row r="54" ht="18" customHeight="1" spans="1:14">
      <c r="A54" s="22">
        <v>2010506</v>
      </c>
      <c r="B54" s="29" t="s">
        <v>79</v>
      </c>
      <c r="C54" s="30">
        <v>0</v>
      </c>
      <c r="D54" s="26">
        <v>0</v>
      </c>
      <c r="E54" s="26">
        <v>0</v>
      </c>
      <c r="F54" s="27"/>
      <c r="G54" s="28"/>
      <c r="H54" s="29" t="s">
        <v>80</v>
      </c>
      <c r="I54" s="34">
        <v>0</v>
      </c>
      <c r="J54" s="32">
        <v>2010506</v>
      </c>
      <c r="K54" s="32" t="s">
        <v>80</v>
      </c>
      <c r="L54" s="32">
        <v>0</v>
      </c>
      <c r="M54" s="32">
        <f t="shared" si="0"/>
        <v>0</v>
      </c>
      <c r="N54" t="e">
        <f t="shared" si="1"/>
        <v>#DIV/0!</v>
      </c>
    </row>
    <row r="55" ht="18" customHeight="1" spans="1:14">
      <c r="A55" s="22">
        <v>2010507</v>
      </c>
      <c r="B55" s="29" t="s">
        <v>81</v>
      </c>
      <c r="C55" s="30">
        <v>0</v>
      </c>
      <c r="D55" s="26">
        <v>0</v>
      </c>
      <c r="E55" s="26">
        <v>0</v>
      </c>
      <c r="F55" s="27"/>
      <c r="G55" s="28"/>
      <c r="H55" s="29" t="s">
        <v>82</v>
      </c>
      <c r="I55" s="34">
        <v>0</v>
      </c>
      <c r="J55" s="32">
        <v>2010507</v>
      </c>
      <c r="K55" s="32" t="s">
        <v>82</v>
      </c>
      <c r="L55" s="32">
        <v>0</v>
      </c>
      <c r="M55" s="32">
        <f t="shared" si="0"/>
        <v>0</v>
      </c>
      <c r="N55" t="e">
        <f t="shared" si="1"/>
        <v>#DIV/0!</v>
      </c>
    </row>
    <row r="56" ht="18" customHeight="1" spans="1:14">
      <c r="A56" s="22">
        <v>2010508</v>
      </c>
      <c r="B56" s="29" t="s">
        <v>83</v>
      </c>
      <c r="C56" s="30">
        <v>0</v>
      </c>
      <c r="D56" s="26">
        <v>0</v>
      </c>
      <c r="E56" s="26">
        <v>185</v>
      </c>
      <c r="F56" s="27">
        <v>0</v>
      </c>
      <c r="G56" s="28">
        <v>2.36363636363636</v>
      </c>
      <c r="H56" s="29" t="s">
        <v>84</v>
      </c>
      <c r="I56" s="34">
        <v>55</v>
      </c>
      <c r="J56" s="32">
        <v>2010508</v>
      </c>
      <c r="K56" s="32" t="s">
        <v>84</v>
      </c>
      <c r="L56" s="32">
        <v>0</v>
      </c>
      <c r="M56" s="32">
        <f t="shared" si="0"/>
        <v>55</v>
      </c>
      <c r="N56">
        <f t="shared" si="1"/>
        <v>2.36363636363636</v>
      </c>
    </row>
    <row r="57" ht="18" customHeight="1" spans="1:14">
      <c r="A57" s="22">
        <v>2010550</v>
      </c>
      <c r="B57" s="29" t="s">
        <v>31</v>
      </c>
      <c r="C57" s="30">
        <v>0</v>
      </c>
      <c r="D57" s="26">
        <v>0</v>
      </c>
      <c r="E57" s="26">
        <v>0</v>
      </c>
      <c r="F57" s="27"/>
      <c r="G57" s="28"/>
      <c r="H57" s="29" t="s">
        <v>32</v>
      </c>
      <c r="I57" s="34">
        <v>0</v>
      </c>
      <c r="J57" s="32">
        <v>2010550</v>
      </c>
      <c r="K57" s="32" t="s">
        <v>32</v>
      </c>
      <c r="L57" s="32">
        <v>0</v>
      </c>
      <c r="M57" s="32">
        <f t="shared" si="0"/>
        <v>0</v>
      </c>
      <c r="N57" t="e">
        <f t="shared" si="1"/>
        <v>#DIV/0!</v>
      </c>
    </row>
    <row r="58" ht="18" customHeight="1" spans="1:14">
      <c r="A58" s="22">
        <v>2010599</v>
      </c>
      <c r="B58" s="29" t="s">
        <v>85</v>
      </c>
      <c r="C58" s="30">
        <v>0</v>
      </c>
      <c r="D58" s="26">
        <v>0</v>
      </c>
      <c r="E58" s="26">
        <v>0</v>
      </c>
      <c r="F58" s="27"/>
      <c r="G58" s="28"/>
      <c r="H58" s="29" t="s">
        <v>86</v>
      </c>
      <c r="I58" s="34">
        <v>0</v>
      </c>
      <c r="J58" s="32">
        <v>2010599</v>
      </c>
      <c r="K58" s="32" t="s">
        <v>86</v>
      </c>
      <c r="L58" s="32">
        <v>0</v>
      </c>
      <c r="M58" s="32">
        <f t="shared" si="0"/>
        <v>0</v>
      </c>
      <c r="N58" t="e">
        <f t="shared" si="1"/>
        <v>#DIV/0!</v>
      </c>
    </row>
    <row r="59" ht="18" customHeight="1" spans="1:14">
      <c r="A59" s="22">
        <v>20106</v>
      </c>
      <c r="B59" s="23" t="s">
        <v>87</v>
      </c>
      <c r="C59" s="24">
        <v>3289.39</v>
      </c>
      <c r="D59" s="25">
        <v>3289.39</v>
      </c>
      <c r="E59" s="26">
        <v>2351</v>
      </c>
      <c r="F59" s="27">
        <f>E59/D59</f>
        <v>0.714722182532324</v>
      </c>
      <c r="G59" s="28">
        <v>-0.213186077643909</v>
      </c>
      <c r="H59" s="23" t="s">
        <v>88</v>
      </c>
      <c r="I59" s="31">
        <f>SUM(I60:I69)</f>
        <v>2988</v>
      </c>
      <c r="J59" s="32">
        <v>20106</v>
      </c>
      <c r="K59" s="32" t="s">
        <v>88</v>
      </c>
      <c r="L59" s="32">
        <v>0</v>
      </c>
      <c r="M59" s="32">
        <f t="shared" si="0"/>
        <v>2988</v>
      </c>
      <c r="N59">
        <f t="shared" si="1"/>
        <v>-0.213186077643909</v>
      </c>
    </row>
    <row r="60" ht="18" customHeight="1" spans="1:14">
      <c r="A60" s="22">
        <v>2010601</v>
      </c>
      <c r="B60" s="29" t="s">
        <v>13</v>
      </c>
      <c r="C60" s="30">
        <v>877.92</v>
      </c>
      <c r="D60" s="26">
        <v>877.92</v>
      </c>
      <c r="E60" s="26">
        <v>717</v>
      </c>
      <c r="F60" s="27">
        <f>E60/D60</f>
        <v>0.81670311645708</v>
      </c>
      <c r="G60" s="28">
        <v>0.1203125</v>
      </c>
      <c r="H60" s="29" t="s">
        <v>14</v>
      </c>
      <c r="I60" s="34">
        <v>640</v>
      </c>
      <c r="J60" s="32">
        <v>2010601</v>
      </c>
      <c r="K60" s="32" t="s">
        <v>14</v>
      </c>
      <c r="L60" s="32">
        <v>0</v>
      </c>
      <c r="M60" s="32">
        <f t="shared" si="0"/>
        <v>640</v>
      </c>
      <c r="N60">
        <f t="shared" si="1"/>
        <v>0.1203125</v>
      </c>
    </row>
    <row r="61" ht="18" customHeight="1" spans="1:14">
      <c r="A61" s="22">
        <v>2010602</v>
      </c>
      <c r="B61" s="29" t="s">
        <v>15</v>
      </c>
      <c r="C61" s="30">
        <v>711</v>
      </c>
      <c r="D61" s="26">
        <v>711</v>
      </c>
      <c r="E61" s="26">
        <v>528</v>
      </c>
      <c r="F61" s="27">
        <f>E61/D61</f>
        <v>0.742616033755274</v>
      </c>
      <c r="G61" s="28">
        <v>4.07692307692308</v>
      </c>
      <c r="H61" s="29" t="s">
        <v>16</v>
      </c>
      <c r="I61" s="34">
        <v>104</v>
      </c>
      <c r="J61" s="32">
        <v>2010602</v>
      </c>
      <c r="K61" s="32" t="s">
        <v>16</v>
      </c>
      <c r="L61" s="32">
        <v>0</v>
      </c>
      <c r="M61" s="32">
        <f t="shared" si="0"/>
        <v>104</v>
      </c>
      <c r="N61">
        <f t="shared" si="1"/>
        <v>4.07692307692308</v>
      </c>
    </row>
    <row r="62" ht="18" customHeight="1" spans="1:14">
      <c r="A62" s="22">
        <v>2010603</v>
      </c>
      <c r="B62" s="29" t="s">
        <v>17</v>
      </c>
      <c r="C62" s="30">
        <v>0</v>
      </c>
      <c r="D62" s="26">
        <v>0</v>
      </c>
      <c r="E62" s="26">
        <v>0</v>
      </c>
      <c r="F62" s="27"/>
      <c r="G62" s="28"/>
      <c r="H62" s="29" t="s">
        <v>18</v>
      </c>
      <c r="I62" s="34">
        <v>0</v>
      </c>
      <c r="J62" s="32">
        <v>2010603</v>
      </c>
      <c r="K62" s="32" t="s">
        <v>18</v>
      </c>
      <c r="L62" s="32">
        <v>0</v>
      </c>
      <c r="M62" s="32">
        <f t="shared" si="0"/>
        <v>0</v>
      </c>
      <c r="N62" t="e">
        <f t="shared" si="1"/>
        <v>#DIV/0!</v>
      </c>
    </row>
    <row r="63" ht="18" customHeight="1" spans="1:14">
      <c r="A63" s="22">
        <v>2010604</v>
      </c>
      <c r="B63" s="29" t="s">
        <v>89</v>
      </c>
      <c r="C63" s="30">
        <v>0</v>
      </c>
      <c r="D63" s="26">
        <v>0</v>
      </c>
      <c r="E63" s="26">
        <v>0</v>
      </c>
      <c r="F63" s="27"/>
      <c r="G63" s="28"/>
      <c r="H63" s="29" t="s">
        <v>90</v>
      </c>
      <c r="I63" s="34">
        <v>0</v>
      </c>
      <c r="J63" s="32">
        <v>2010604</v>
      </c>
      <c r="K63" s="32" t="s">
        <v>90</v>
      </c>
      <c r="L63" s="32">
        <v>0</v>
      </c>
      <c r="M63" s="32">
        <f t="shared" si="0"/>
        <v>0</v>
      </c>
      <c r="N63" t="e">
        <f t="shared" si="1"/>
        <v>#DIV/0!</v>
      </c>
    </row>
    <row r="64" ht="18" customHeight="1" spans="1:14">
      <c r="A64" s="22">
        <v>2010605</v>
      </c>
      <c r="B64" s="29" t="s">
        <v>91</v>
      </c>
      <c r="C64" s="30">
        <v>50</v>
      </c>
      <c r="D64" s="26">
        <v>50</v>
      </c>
      <c r="E64" s="26">
        <v>0</v>
      </c>
      <c r="F64" s="27">
        <f>E64/D64</f>
        <v>0</v>
      </c>
      <c r="G64" s="28">
        <v>-1</v>
      </c>
      <c r="H64" s="29" t="s">
        <v>92</v>
      </c>
      <c r="I64" s="34">
        <v>117</v>
      </c>
      <c r="J64" s="32">
        <v>2010605</v>
      </c>
      <c r="K64" s="32" t="s">
        <v>92</v>
      </c>
      <c r="L64" s="32">
        <v>0</v>
      </c>
      <c r="M64" s="32">
        <f t="shared" si="0"/>
        <v>117</v>
      </c>
      <c r="N64">
        <f t="shared" si="1"/>
        <v>-1</v>
      </c>
    </row>
    <row r="65" ht="18" customHeight="1" spans="1:14">
      <c r="A65" s="22">
        <v>2010606</v>
      </c>
      <c r="B65" s="29" t="s">
        <v>93</v>
      </c>
      <c r="C65" s="30">
        <v>0</v>
      </c>
      <c r="D65" s="26">
        <v>0</v>
      </c>
      <c r="E65" s="26">
        <v>0</v>
      </c>
      <c r="F65" s="27"/>
      <c r="G65" s="28"/>
      <c r="H65" s="29" t="s">
        <v>94</v>
      </c>
      <c r="I65" s="34">
        <v>0</v>
      </c>
      <c r="J65" s="32">
        <v>2010606</v>
      </c>
      <c r="K65" s="32" t="s">
        <v>94</v>
      </c>
      <c r="L65" s="32">
        <v>0</v>
      </c>
      <c r="M65" s="32">
        <f t="shared" si="0"/>
        <v>0</v>
      </c>
      <c r="N65" t="e">
        <f t="shared" si="1"/>
        <v>#DIV/0!</v>
      </c>
    </row>
    <row r="66" ht="18" customHeight="1" spans="1:14">
      <c r="A66" s="22">
        <v>2010607</v>
      </c>
      <c r="B66" s="29" t="s">
        <v>95</v>
      </c>
      <c r="C66" s="30">
        <v>565</v>
      </c>
      <c r="D66" s="26">
        <v>565</v>
      </c>
      <c r="E66" s="26">
        <v>218</v>
      </c>
      <c r="F66" s="27">
        <f>E66/D66</f>
        <v>0.385840707964602</v>
      </c>
      <c r="G66" s="28">
        <v>0.033175355450237</v>
      </c>
      <c r="H66" s="29" t="s">
        <v>96</v>
      </c>
      <c r="I66" s="34">
        <v>211</v>
      </c>
      <c r="J66" s="32">
        <v>2010607</v>
      </c>
      <c r="K66" s="32" t="s">
        <v>96</v>
      </c>
      <c r="L66" s="32">
        <v>0</v>
      </c>
      <c r="M66" s="32">
        <f t="shared" si="0"/>
        <v>211</v>
      </c>
      <c r="N66">
        <f t="shared" si="1"/>
        <v>0.033175355450237</v>
      </c>
    </row>
    <row r="67" ht="18" customHeight="1" spans="1:14">
      <c r="A67" s="22">
        <v>2010608</v>
      </c>
      <c r="B67" s="29" t="s">
        <v>97</v>
      </c>
      <c r="C67" s="30">
        <v>1030</v>
      </c>
      <c r="D67" s="26">
        <v>1030</v>
      </c>
      <c r="E67" s="26">
        <v>888</v>
      </c>
      <c r="F67" s="27">
        <f>E67/D67</f>
        <v>0.862135922330097</v>
      </c>
      <c r="G67" s="28">
        <v>-0.507760532150776</v>
      </c>
      <c r="H67" s="29" t="s">
        <v>98</v>
      </c>
      <c r="I67" s="34">
        <v>1804</v>
      </c>
      <c r="J67" s="32">
        <v>2010608</v>
      </c>
      <c r="K67" s="32" t="s">
        <v>98</v>
      </c>
      <c r="L67" s="32">
        <v>0</v>
      </c>
      <c r="M67" s="32">
        <f t="shared" si="0"/>
        <v>1804</v>
      </c>
      <c r="N67">
        <f t="shared" si="1"/>
        <v>-0.507760532150776</v>
      </c>
    </row>
    <row r="68" ht="18" customHeight="1" spans="1:14">
      <c r="A68" s="22">
        <v>2010650</v>
      </c>
      <c r="B68" s="29" t="s">
        <v>31</v>
      </c>
      <c r="C68" s="30">
        <v>55.47</v>
      </c>
      <c r="D68" s="26">
        <v>55.47</v>
      </c>
      <c r="E68" s="26">
        <v>0</v>
      </c>
      <c r="F68" s="27">
        <f>E68/D68</f>
        <v>0</v>
      </c>
      <c r="G68" s="28"/>
      <c r="H68" s="29" t="s">
        <v>32</v>
      </c>
      <c r="I68" s="34">
        <v>0</v>
      </c>
      <c r="J68" s="32">
        <v>2010650</v>
      </c>
      <c r="K68" s="32" t="s">
        <v>32</v>
      </c>
      <c r="L68" s="32">
        <v>0</v>
      </c>
      <c r="M68" s="32">
        <f t="shared" ref="M68:M131" si="2">I68-L68</f>
        <v>0</v>
      </c>
      <c r="N68" t="e">
        <f t="shared" si="1"/>
        <v>#DIV/0!</v>
      </c>
    </row>
    <row r="69" ht="18" customHeight="1" spans="1:14">
      <c r="A69" s="22">
        <v>2010699</v>
      </c>
      <c r="B69" s="29" t="s">
        <v>99</v>
      </c>
      <c r="C69" s="30">
        <v>0</v>
      </c>
      <c r="D69" s="26">
        <v>0</v>
      </c>
      <c r="E69" s="26">
        <v>0</v>
      </c>
      <c r="F69" s="27"/>
      <c r="G69" s="28">
        <v>-1</v>
      </c>
      <c r="H69" s="29" t="s">
        <v>100</v>
      </c>
      <c r="I69" s="34">
        <v>112</v>
      </c>
      <c r="J69" s="32">
        <v>2010699</v>
      </c>
      <c r="K69" s="32" t="s">
        <v>100</v>
      </c>
      <c r="L69" s="32">
        <v>0</v>
      </c>
      <c r="M69" s="32">
        <f t="shared" si="2"/>
        <v>112</v>
      </c>
      <c r="N69">
        <f t="shared" ref="N69:N132" si="3">E69/M69-1</f>
        <v>-1</v>
      </c>
    </row>
    <row r="70" ht="18" customHeight="1" spans="1:14">
      <c r="A70" s="22">
        <v>20107</v>
      </c>
      <c r="B70" s="23" t="s">
        <v>101</v>
      </c>
      <c r="C70" s="24">
        <v>3129.17</v>
      </c>
      <c r="D70" s="25">
        <v>3129.17</v>
      </c>
      <c r="E70" s="26">
        <v>1727</v>
      </c>
      <c r="F70" s="27">
        <f>E70/D70</f>
        <v>0.551903539916336</v>
      </c>
      <c r="G70" s="28">
        <v>0.0034863451481697</v>
      </c>
      <c r="H70" s="23" t="s">
        <v>102</v>
      </c>
      <c r="I70" s="31">
        <f>SUM(I71:I77)</f>
        <v>1721</v>
      </c>
      <c r="J70" s="32">
        <v>20107</v>
      </c>
      <c r="K70" s="32" t="s">
        <v>102</v>
      </c>
      <c r="L70" s="32">
        <v>0</v>
      </c>
      <c r="M70" s="32">
        <f t="shared" si="2"/>
        <v>1721</v>
      </c>
      <c r="N70">
        <f t="shared" si="3"/>
        <v>0.0034863451481697</v>
      </c>
    </row>
    <row r="71" ht="18" customHeight="1" spans="1:14">
      <c r="A71" s="22">
        <v>2010701</v>
      </c>
      <c r="B71" s="29" t="s">
        <v>13</v>
      </c>
      <c r="C71" s="30">
        <v>0</v>
      </c>
      <c r="D71" s="26">
        <v>0</v>
      </c>
      <c r="E71" s="26">
        <v>0</v>
      </c>
      <c r="F71" s="27"/>
      <c r="G71" s="28">
        <v>-1</v>
      </c>
      <c r="H71" s="29" t="s">
        <v>14</v>
      </c>
      <c r="I71" s="34">
        <v>277</v>
      </c>
      <c r="J71" s="32">
        <v>2010701</v>
      </c>
      <c r="K71" s="32" t="s">
        <v>14</v>
      </c>
      <c r="L71" s="32">
        <v>0</v>
      </c>
      <c r="M71" s="32">
        <f t="shared" si="2"/>
        <v>277</v>
      </c>
      <c r="N71">
        <f t="shared" si="3"/>
        <v>-1</v>
      </c>
    </row>
    <row r="72" ht="18" customHeight="1" spans="1:14">
      <c r="A72" s="22">
        <v>2010702</v>
      </c>
      <c r="B72" s="29" t="s">
        <v>15</v>
      </c>
      <c r="C72" s="30">
        <v>3129.17</v>
      </c>
      <c r="D72" s="26">
        <v>3129.17</v>
      </c>
      <c r="E72" s="26">
        <v>1727</v>
      </c>
      <c r="F72" s="27">
        <f>E72/D72</f>
        <v>0.551903539916336</v>
      </c>
      <c r="G72" s="28">
        <v>0.195983379501385</v>
      </c>
      <c r="H72" s="29" t="s">
        <v>16</v>
      </c>
      <c r="I72" s="34">
        <v>1444</v>
      </c>
      <c r="J72" s="32">
        <v>2010702</v>
      </c>
      <c r="K72" s="32" t="s">
        <v>16</v>
      </c>
      <c r="L72" s="32">
        <v>0</v>
      </c>
      <c r="M72" s="32">
        <f t="shared" si="2"/>
        <v>1444</v>
      </c>
      <c r="N72">
        <f t="shared" si="3"/>
        <v>0.195983379501385</v>
      </c>
    </row>
    <row r="73" ht="18" customHeight="1" spans="1:14">
      <c r="A73" s="22">
        <v>2010703</v>
      </c>
      <c r="B73" s="29" t="s">
        <v>17</v>
      </c>
      <c r="C73" s="30">
        <v>0</v>
      </c>
      <c r="D73" s="26">
        <v>0</v>
      </c>
      <c r="E73" s="26">
        <v>0</v>
      </c>
      <c r="F73" s="27"/>
      <c r="G73" s="28"/>
      <c r="H73" s="29" t="s">
        <v>18</v>
      </c>
      <c r="I73" s="34">
        <v>0</v>
      </c>
      <c r="J73" s="32">
        <v>2010703</v>
      </c>
      <c r="K73" s="32" t="s">
        <v>18</v>
      </c>
      <c r="L73" s="32">
        <v>0</v>
      </c>
      <c r="M73" s="32">
        <f t="shared" si="2"/>
        <v>0</v>
      </c>
      <c r="N73" t="e">
        <f t="shared" si="3"/>
        <v>#DIV/0!</v>
      </c>
    </row>
    <row r="74" ht="18" customHeight="1" spans="1:14">
      <c r="A74" s="22">
        <v>2010709</v>
      </c>
      <c r="B74" s="29" t="s">
        <v>95</v>
      </c>
      <c r="C74" s="30">
        <v>0</v>
      </c>
      <c r="D74" s="26">
        <v>0</v>
      </c>
      <c r="E74" s="26">
        <v>0</v>
      </c>
      <c r="F74" s="27"/>
      <c r="G74" s="28"/>
      <c r="H74" s="29" t="s">
        <v>96</v>
      </c>
      <c r="I74" s="34">
        <v>0</v>
      </c>
      <c r="J74" s="32">
        <v>2010709</v>
      </c>
      <c r="K74" s="32" t="s">
        <v>96</v>
      </c>
      <c r="L74" s="32">
        <v>0</v>
      </c>
      <c r="M74" s="32">
        <f t="shared" si="2"/>
        <v>0</v>
      </c>
      <c r="N74" t="e">
        <f t="shared" si="3"/>
        <v>#DIV/0!</v>
      </c>
    </row>
    <row r="75" ht="18" customHeight="1" spans="1:14">
      <c r="A75" s="22">
        <v>2010710</v>
      </c>
      <c r="B75" s="29" t="s">
        <v>103</v>
      </c>
      <c r="C75" s="30">
        <v>0</v>
      </c>
      <c r="D75" s="26">
        <v>0</v>
      </c>
      <c r="E75" s="26">
        <v>0</v>
      </c>
      <c r="F75" s="27"/>
      <c r="G75" s="28"/>
      <c r="H75" s="29" t="s">
        <v>104</v>
      </c>
      <c r="I75" s="34">
        <v>0</v>
      </c>
      <c r="J75" s="32">
        <v>2010710</v>
      </c>
      <c r="K75" s="32" t="s">
        <v>104</v>
      </c>
      <c r="L75" s="32">
        <v>0</v>
      </c>
      <c r="M75" s="32">
        <f t="shared" si="2"/>
        <v>0</v>
      </c>
      <c r="N75" t="e">
        <f t="shared" si="3"/>
        <v>#DIV/0!</v>
      </c>
    </row>
    <row r="76" ht="18" customHeight="1" spans="1:14">
      <c r="A76" s="22">
        <v>2010750</v>
      </c>
      <c r="B76" s="29" t="s">
        <v>31</v>
      </c>
      <c r="C76" s="30">
        <v>0</v>
      </c>
      <c r="D76" s="26">
        <v>0</v>
      </c>
      <c r="E76" s="26">
        <v>0</v>
      </c>
      <c r="F76" s="27"/>
      <c r="G76" s="28"/>
      <c r="H76" s="29" t="s">
        <v>32</v>
      </c>
      <c r="I76" s="34">
        <v>0</v>
      </c>
      <c r="J76" s="32">
        <v>2010750</v>
      </c>
      <c r="K76" s="32" t="s">
        <v>32</v>
      </c>
      <c r="L76" s="32">
        <v>0</v>
      </c>
      <c r="M76" s="32">
        <f t="shared" si="2"/>
        <v>0</v>
      </c>
      <c r="N76" t="e">
        <f t="shared" si="3"/>
        <v>#DIV/0!</v>
      </c>
    </row>
    <row r="77" ht="18" customHeight="1" spans="1:14">
      <c r="A77" s="22">
        <v>2010799</v>
      </c>
      <c r="B77" s="29" t="s">
        <v>105</v>
      </c>
      <c r="C77" s="30">
        <v>0</v>
      </c>
      <c r="D77" s="26">
        <v>0</v>
      </c>
      <c r="E77" s="26">
        <v>0</v>
      </c>
      <c r="F77" s="27"/>
      <c r="G77" s="28"/>
      <c r="H77" s="29" t="s">
        <v>106</v>
      </c>
      <c r="I77" s="34">
        <v>0</v>
      </c>
      <c r="J77" s="32">
        <v>2010799</v>
      </c>
      <c r="K77" s="32" t="s">
        <v>106</v>
      </c>
      <c r="L77" s="32">
        <v>0</v>
      </c>
      <c r="M77" s="32">
        <f t="shared" si="2"/>
        <v>0</v>
      </c>
      <c r="N77" t="e">
        <f t="shared" si="3"/>
        <v>#DIV/0!</v>
      </c>
    </row>
    <row r="78" ht="18" customHeight="1" spans="1:14">
      <c r="A78" s="22">
        <v>20108</v>
      </c>
      <c r="B78" s="23" t="s">
        <v>107</v>
      </c>
      <c r="C78" s="24">
        <v>367.1</v>
      </c>
      <c r="D78" s="25">
        <v>367.1</v>
      </c>
      <c r="E78" s="26">
        <v>379</v>
      </c>
      <c r="F78" s="27">
        <f>E78/D78</f>
        <v>1.03241623535821</v>
      </c>
      <c r="G78" s="28">
        <v>0.082857142857143</v>
      </c>
      <c r="H78" s="23" t="s">
        <v>108</v>
      </c>
      <c r="I78" s="31">
        <f>SUM(I79:I86)</f>
        <v>350</v>
      </c>
      <c r="J78" s="32">
        <v>20108</v>
      </c>
      <c r="K78" s="32" t="s">
        <v>108</v>
      </c>
      <c r="L78" s="32">
        <v>0</v>
      </c>
      <c r="M78" s="32">
        <f t="shared" si="2"/>
        <v>350</v>
      </c>
      <c r="N78">
        <f t="shared" si="3"/>
        <v>0.082857142857143</v>
      </c>
    </row>
    <row r="79" ht="18" customHeight="1" spans="1:14">
      <c r="A79" s="22">
        <v>2010801</v>
      </c>
      <c r="B79" s="29" t="s">
        <v>13</v>
      </c>
      <c r="C79" s="30">
        <v>166.06</v>
      </c>
      <c r="D79" s="26">
        <v>166.06</v>
      </c>
      <c r="E79" s="26">
        <v>190</v>
      </c>
      <c r="F79" s="27">
        <f>E79/D79</f>
        <v>1.1441647597254</v>
      </c>
      <c r="G79" s="28">
        <v>0.0919540229885059</v>
      </c>
      <c r="H79" s="29" t="s">
        <v>14</v>
      </c>
      <c r="I79" s="34">
        <v>174</v>
      </c>
      <c r="J79" s="32">
        <v>2010801</v>
      </c>
      <c r="K79" s="32" t="s">
        <v>14</v>
      </c>
      <c r="L79" s="32">
        <v>0</v>
      </c>
      <c r="M79" s="32">
        <f t="shared" si="2"/>
        <v>174</v>
      </c>
      <c r="N79">
        <f t="shared" si="3"/>
        <v>0.0919540229885059</v>
      </c>
    </row>
    <row r="80" ht="18" customHeight="1" spans="1:14">
      <c r="A80" s="22">
        <v>2010802</v>
      </c>
      <c r="B80" s="29" t="s">
        <v>15</v>
      </c>
      <c r="C80" s="30">
        <v>44.25</v>
      </c>
      <c r="D80" s="26">
        <v>44.25</v>
      </c>
      <c r="E80" s="26">
        <v>43</v>
      </c>
      <c r="F80" s="27">
        <f>E80/D80</f>
        <v>0.971751412429379</v>
      </c>
      <c r="G80" s="28">
        <v>0.592592592592593</v>
      </c>
      <c r="H80" s="29" t="s">
        <v>16</v>
      </c>
      <c r="I80" s="34">
        <v>27</v>
      </c>
      <c r="J80" s="32">
        <v>2010802</v>
      </c>
      <c r="K80" s="32" t="s">
        <v>16</v>
      </c>
      <c r="L80" s="32">
        <v>0</v>
      </c>
      <c r="M80" s="32">
        <f t="shared" si="2"/>
        <v>27</v>
      </c>
      <c r="N80">
        <f t="shared" si="3"/>
        <v>0.592592592592593</v>
      </c>
    </row>
    <row r="81" ht="18" customHeight="1" spans="1:14">
      <c r="A81" s="22">
        <v>2010803</v>
      </c>
      <c r="B81" s="29" t="s">
        <v>17</v>
      </c>
      <c r="C81" s="30">
        <v>0</v>
      </c>
      <c r="D81" s="26">
        <v>0</v>
      </c>
      <c r="E81" s="26">
        <v>0</v>
      </c>
      <c r="F81" s="27"/>
      <c r="G81" s="28"/>
      <c r="H81" s="29" t="s">
        <v>18</v>
      </c>
      <c r="I81" s="34">
        <v>0</v>
      </c>
      <c r="J81" s="32">
        <v>2010803</v>
      </c>
      <c r="K81" s="32" t="s">
        <v>18</v>
      </c>
      <c r="L81" s="32">
        <v>0</v>
      </c>
      <c r="M81" s="32">
        <f t="shared" si="2"/>
        <v>0</v>
      </c>
      <c r="N81" t="e">
        <f t="shared" si="3"/>
        <v>#DIV/0!</v>
      </c>
    </row>
    <row r="82" ht="18" customHeight="1" spans="1:14">
      <c r="A82" s="22">
        <v>2010804</v>
      </c>
      <c r="B82" s="29" t="s">
        <v>109</v>
      </c>
      <c r="C82" s="30">
        <v>60</v>
      </c>
      <c r="D82" s="26">
        <v>60</v>
      </c>
      <c r="E82" s="26">
        <v>49</v>
      </c>
      <c r="F82" s="27">
        <f>E82/D82</f>
        <v>0.816666666666667</v>
      </c>
      <c r="G82" s="28">
        <v>-0.02</v>
      </c>
      <c r="H82" s="29" t="s">
        <v>110</v>
      </c>
      <c r="I82" s="34">
        <v>50</v>
      </c>
      <c r="J82" s="32">
        <v>2010804</v>
      </c>
      <c r="K82" s="32" t="s">
        <v>110</v>
      </c>
      <c r="L82" s="32">
        <v>0</v>
      </c>
      <c r="M82" s="32">
        <f t="shared" si="2"/>
        <v>50</v>
      </c>
      <c r="N82">
        <f t="shared" si="3"/>
        <v>-0.02</v>
      </c>
    </row>
    <row r="83" ht="18" customHeight="1" spans="1:14">
      <c r="A83" s="22">
        <v>2010805</v>
      </c>
      <c r="B83" s="29" t="s">
        <v>111</v>
      </c>
      <c r="C83" s="30">
        <v>0</v>
      </c>
      <c r="D83" s="26">
        <v>0</v>
      </c>
      <c r="E83" s="26">
        <v>0</v>
      </c>
      <c r="F83" s="27"/>
      <c r="G83" s="28"/>
      <c r="H83" s="29" t="s">
        <v>112</v>
      </c>
      <c r="I83" s="34">
        <v>0</v>
      </c>
      <c r="J83" s="32">
        <v>2010805</v>
      </c>
      <c r="K83" s="32" t="s">
        <v>112</v>
      </c>
      <c r="L83" s="32">
        <v>0</v>
      </c>
      <c r="M83" s="32">
        <f t="shared" si="2"/>
        <v>0</v>
      </c>
      <c r="N83" t="e">
        <f t="shared" si="3"/>
        <v>#DIV/0!</v>
      </c>
    </row>
    <row r="84" ht="18" customHeight="1" spans="1:14">
      <c r="A84" s="22">
        <v>2010806</v>
      </c>
      <c r="B84" s="29" t="s">
        <v>95</v>
      </c>
      <c r="C84" s="30">
        <v>0</v>
      </c>
      <c r="D84" s="26">
        <v>0</v>
      </c>
      <c r="E84" s="26">
        <v>0</v>
      </c>
      <c r="F84" s="27"/>
      <c r="G84" s="28"/>
      <c r="H84" s="29" t="s">
        <v>96</v>
      </c>
      <c r="I84" s="34">
        <v>0</v>
      </c>
      <c r="J84" s="32">
        <v>2010806</v>
      </c>
      <c r="K84" s="32" t="s">
        <v>96</v>
      </c>
      <c r="L84" s="32">
        <v>0</v>
      </c>
      <c r="M84" s="32">
        <f t="shared" si="2"/>
        <v>0</v>
      </c>
      <c r="N84" t="e">
        <f t="shared" si="3"/>
        <v>#DIV/0!</v>
      </c>
    </row>
    <row r="85" ht="18" customHeight="1" spans="1:14">
      <c r="A85" s="22">
        <v>2010850</v>
      </c>
      <c r="B85" s="29" t="s">
        <v>31</v>
      </c>
      <c r="C85" s="30">
        <v>80.77</v>
      </c>
      <c r="D85" s="26">
        <v>80.77</v>
      </c>
      <c r="E85" s="26">
        <v>75</v>
      </c>
      <c r="F85" s="27">
        <f>E85/D85</f>
        <v>0.928562585118237</v>
      </c>
      <c r="G85" s="28">
        <v>-0.147727272727273</v>
      </c>
      <c r="H85" s="29" t="s">
        <v>32</v>
      </c>
      <c r="I85" s="34">
        <v>88</v>
      </c>
      <c r="J85" s="32">
        <v>2010850</v>
      </c>
      <c r="K85" s="32" t="s">
        <v>32</v>
      </c>
      <c r="L85" s="32">
        <v>0</v>
      </c>
      <c r="M85" s="32">
        <f t="shared" si="2"/>
        <v>88</v>
      </c>
      <c r="N85">
        <f t="shared" si="3"/>
        <v>-0.147727272727273</v>
      </c>
    </row>
    <row r="86" ht="18" customHeight="1" spans="1:14">
      <c r="A86" s="22">
        <v>2010899</v>
      </c>
      <c r="B86" s="29" t="s">
        <v>113</v>
      </c>
      <c r="C86" s="30">
        <v>16.02</v>
      </c>
      <c r="D86" s="26">
        <v>16.02</v>
      </c>
      <c r="E86" s="26">
        <v>22</v>
      </c>
      <c r="F86" s="27">
        <f>E86/D86</f>
        <v>1.37328339575531</v>
      </c>
      <c r="G86" s="28">
        <v>1</v>
      </c>
      <c r="H86" s="29" t="s">
        <v>114</v>
      </c>
      <c r="I86" s="34">
        <v>11</v>
      </c>
      <c r="J86" s="32">
        <v>2010899</v>
      </c>
      <c r="K86" s="32" t="s">
        <v>114</v>
      </c>
      <c r="L86" s="32">
        <v>0</v>
      </c>
      <c r="M86" s="32">
        <f t="shared" si="2"/>
        <v>11</v>
      </c>
      <c r="N86">
        <f t="shared" si="3"/>
        <v>1</v>
      </c>
    </row>
    <row r="87" ht="18" customHeight="1" spans="1:14">
      <c r="A87" s="22">
        <v>20109</v>
      </c>
      <c r="B87" s="23" t="s">
        <v>115</v>
      </c>
      <c r="C87" s="24">
        <v>0</v>
      </c>
      <c r="D87" s="25">
        <v>0</v>
      </c>
      <c r="E87" s="26">
        <v>0</v>
      </c>
      <c r="F87" s="27"/>
      <c r="G87" s="28"/>
      <c r="H87" s="23" t="s">
        <v>116</v>
      </c>
      <c r="I87" s="31">
        <f>SUM(I88:I99)</f>
        <v>0</v>
      </c>
      <c r="J87" s="32">
        <v>20109</v>
      </c>
      <c r="K87" s="32" t="s">
        <v>116</v>
      </c>
      <c r="L87" s="32">
        <v>0</v>
      </c>
      <c r="M87" s="32">
        <f t="shared" si="2"/>
        <v>0</v>
      </c>
      <c r="N87" t="e">
        <f t="shared" si="3"/>
        <v>#DIV/0!</v>
      </c>
    </row>
    <row r="88" ht="18" customHeight="1" spans="1:14">
      <c r="A88" s="22">
        <v>2010901</v>
      </c>
      <c r="B88" s="29" t="s">
        <v>13</v>
      </c>
      <c r="C88" s="30">
        <v>0</v>
      </c>
      <c r="D88" s="26">
        <v>0</v>
      </c>
      <c r="E88" s="26">
        <v>0</v>
      </c>
      <c r="F88" s="27"/>
      <c r="G88" s="28"/>
      <c r="H88" s="29" t="s">
        <v>14</v>
      </c>
      <c r="I88" s="34">
        <v>0</v>
      </c>
      <c r="J88" s="32">
        <v>2010901</v>
      </c>
      <c r="K88" s="32" t="s">
        <v>14</v>
      </c>
      <c r="L88" s="32">
        <v>0</v>
      </c>
      <c r="M88" s="32">
        <f t="shared" si="2"/>
        <v>0</v>
      </c>
      <c r="N88" t="e">
        <f t="shared" si="3"/>
        <v>#DIV/0!</v>
      </c>
    </row>
    <row r="89" ht="18" customHeight="1" spans="1:14">
      <c r="A89" s="22">
        <v>2010902</v>
      </c>
      <c r="B89" s="29" t="s">
        <v>15</v>
      </c>
      <c r="C89" s="30">
        <v>0</v>
      </c>
      <c r="D89" s="26">
        <v>0</v>
      </c>
      <c r="E89" s="26">
        <v>0</v>
      </c>
      <c r="F89" s="27"/>
      <c r="G89" s="28"/>
      <c r="H89" s="29" t="s">
        <v>16</v>
      </c>
      <c r="I89" s="34">
        <v>0</v>
      </c>
      <c r="J89" s="32">
        <v>2010902</v>
      </c>
      <c r="K89" s="32" t="s">
        <v>16</v>
      </c>
      <c r="L89" s="32">
        <v>0</v>
      </c>
      <c r="M89" s="32">
        <f t="shared" si="2"/>
        <v>0</v>
      </c>
      <c r="N89" t="e">
        <f t="shared" si="3"/>
        <v>#DIV/0!</v>
      </c>
    </row>
    <row r="90" ht="18" customHeight="1" spans="1:14">
      <c r="A90" s="22">
        <v>2010903</v>
      </c>
      <c r="B90" s="29" t="s">
        <v>17</v>
      </c>
      <c r="C90" s="30">
        <v>0</v>
      </c>
      <c r="D90" s="26">
        <v>0</v>
      </c>
      <c r="E90" s="26">
        <v>0</v>
      </c>
      <c r="F90" s="27"/>
      <c r="G90" s="28"/>
      <c r="H90" s="29" t="s">
        <v>18</v>
      </c>
      <c r="I90" s="34">
        <v>0</v>
      </c>
      <c r="J90" s="32">
        <v>2010903</v>
      </c>
      <c r="K90" s="32" t="s">
        <v>18</v>
      </c>
      <c r="L90" s="32">
        <v>0</v>
      </c>
      <c r="M90" s="32">
        <f t="shared" si="2"/>
        <v>0</v>
      </c>
      <c r="N90" t="e">
        <f t="shared" si="3"/>
        <v>#DIV/0!</v>
      </c>
    </row>
    <row r="91" ht="18" customHeight="1" spans="1:14">
      <c r="A91" s="22">
        <v>2010905</v>
      </c>
      <c r="B91" s="29" t="s">
        <v>117</v>
      </c>
      <c r="C91" s="30">
        <v>0</v>
      </c>
      <c r="D91" s="26">
        <v>0</v>
      </c>
      <c r="E91" s="26">
        <v>0</v>
      </c>
      <c r="F91" s="27"/>
      <c r="G91" s="28"/>
      <c r="H91" s="29" t="s">
        <v>118</v>
      </c>
      <c r="I91" s="34">
        <v>0</v>
      </c>
      <c r="J91" s="32">
        <v>2010905</v>
      </c>
      <c r="K91" s="32" t="s">
        <v>118</v>
      </c>
      <c r="L91" s="32">
        <v>0</v>
      </c>
      <c r="M91" s="32">
        <f t="shared" si="2"/>
        <v>0</v>
      </c>
      <c r="N91" t="e">
        <f t="shared" si="3"/>
        <v>#DIV/0!</v>
      </c>
    </row>
    <row r="92" ht="18" customHeight="1" spans="1:14">
      <c r="A92" s="22">
        <v>2010907</v>
      </c>
      <c r="B92" s="29" t="s">
        <v>119</v>
      </c>
      <c r="C92" s="30">
        <v>0</v>
      </c>
      <c r="D92" s="26">
        <v>0</v>
      </c>
      <c r="E92" s="26">
        <v>0</v>
      </c>
      <c r="F92" s="27"/>
      <c r="G92" s="28"/>
      <c r="H92" s="29" t="s">
        <v>120</v>
      </c>
      <c r="I92" s="34">
        <v>0</v>
      </c>
      <c r="J92" s="32">
        <v>2010907</v>
      </c>
      <c r="K92" s="32" t="s">
        <v>120</v>
      </c>
      <c r="L92" s="32">
        <v>0</v>
      </c>
      <c r="M92" s="32">
        <f t="shared" si="2"/>
        <v>0</v>
      </c>
      <c r="N92" t="e">
        <f t="shared" si="3"/>
        <v>#DIV/0!</v>
      </c>
    </row>
    <row r="93" ht="18" customHeight="1" spans="1:14">
      <c r="A93" s="22">
        <v>2010908</v>
      </c>
      <c r="B93" s="29" t="s">
        <v>95</v>
      </c>
      <c r="C93" s="30">
        <v>0</v>
      </c>
      <c r="D93" s="26">
        <v>0</v>
      </c>
      <c r="E93" s="26">
        <v>0</v>
      </c>
      <c r="F93" s="27"/>
      <c r="G93" s="28"/>
      <c r="H93" s="29" t="s">
        <v>96</v>
      </c>
      <c r="I93" s="34">
        <v>0</v>
      </c>
      <c r="J93" s="32">
        <v>2010908</v>
      </c>
      <c r="K93" s="32" t="s">
        <v>96</v>
      </c>
      <c r="L93" s="32">
        <v>0</v>
      </c>
      <c r="M93" s="32">
        <f t="shared" si="2"/>
        <v>0</v>
      </c>
      <c r="N93" t="e">
        <f t="shared" si="3"/>
        <v>#DIV/0!</v>
      </c>
    </row>
    <row r="94" ht="18" customHeight="1" spans="1:14">
      <c r="A94" s="22">
        <v>2010909</v>
      </c>
      <c r="B94" s="29" t="s">
        <v>121</v>
      </c>
      <c r="C94" s="30">
        <v>0</v>
      </c>
      <c r="D94" s="26">
        <v>0</v>
      </c>
      <c r="E94" s="26">
        <v>0</v>
      </c>
      <c r="F94" s="27"/>
      <c r="G94" s="28"/>
      <c r="H94" s="29" t="s">
        <v>122</v>
      </c>
      <c r="I94" s="34">
        <v>0</v>
      </c>
      <c r="J94" s="32">
        <v>2010909</v>
      </c>
      <c r="K94" s="32" t="s">
        <v>122</v>
      </c>
      <c r="L94" s="32">
        <v>0</v>
      </c>
      <c r="M94" s="32">
        <f t="shared" si="2"/>
        <v>0</v>
      </c>
      <c r="N94" t="e">
        <f t="shared" si="3"/>
        <v>#DIV/0!</v>
      </c>
    </row>
    <row r="95" ht="18" customHeight="1" spans="1:14">
      <c r="A95" s="22">
        <v>2010910</v>
      </c>
      <c r="B95" s="29" t="s">
        <v>123</v>
      </c>
      <c r="C95" s="30">
        <v>0</v>
      </c>
      <c r="D95" s="26">
        <v>0</v>
      </c>
      <c r="E95" s="26">
        <v>0</v>
      </c>
      <c r="F95" s="27"/>
      <c r="G95" s="28"/>
      <c r="H95" s="29" t="s">
        <v>124</v>
      </c>
      <c r="I95" s="34">
        <v>0</v>
      </c>
      <c r="J95" s="32">
        <v>2010910</v>
      </c>
      <c r="K95" s="32" t="s">
        <v>124</v>
      </c>
      <c r="L95" s="32">
        <v>0</v>
      </c>
      <c r="M95" s="32">
        <f t="shared" si="2"/>
        <v>0</v>
      </c>
      <c r="N95" t="e">
        <f t="shared" si="3"/>
        <v>#DIV/0!</v>
      </c>
    </row>
    <row r="96" ht="18" customHeight="1" spans="1:14">
      <c r="A96" s="22">
        <v>2010911</v>
      </c>
      <c r="B96" s="29" t="s">
        <v>125</v>
      </c>
      <c r="C96" s="30">
        <v>0</v>
      </c>
      <c r="D96" s="26">
        <v>0</v>
      </c>
      <c r="E96" s="26">
        <v>0</v>
      </c>
      <c r="F96" s="27"/>
      <c r="G96" s="28"/>
      <c r="H96" s="29" t="s">
        <v>126</v>
      </c>
      <c r="I96" s="34">
        <v>0</v>
      </c>
      <c r="J96" s="32">
        <v>2010911</v>
      </c>
      <c r="K96" s="32" t="s">
        <v>126</v>
      </c>
      <c r="L96" s="32">
        <v>0</v>
      </c>
      <c r="M96" s="32">
        <f t="shared" si="2"/>
        <v>0</v>
      </c>
      <c r="N96" t="e">
        <f t="shared" si="3"/>
        <v>#DIV/0!</v>
      </c>
    </row>
    <row r="97" ht="18" customHeight="1" spans="1:14">
      <c r="A97" s="22">
        <v>2010912</v>
      </c>
      <c r="B97" s="29" t="s">
        <v>127</v>
      </c>
      <c r="C97" s="30">
        <v>0</v>
      </c>
      <c r="D97" s="26">
        <v>0</v>
      </c>
      <c r="E97" s="26">
        <v>0</v>
      </c>
      <c r="F97" s="27"/>
      <c r="G97" s="28"/>
      <c r="H97" s="29" t="s">
        <v>128</v>
      </c>
      <c r="I97" s="34">
        <v>0</v>
      </c>
      <c r="J97" s="32">
        <v>2010912</v>
      </c>
      <c r="K97" s="32" t="s">
        <v>128</v>
      </c>
      <c r="L97" s="32">
        <v>0</v>
      </c>
      <c r="M97" s="32">
        <f t="shared" si="2"/>
        <v>0</v>
      </c>
      <c r="N97" t="e">
        <f t="shared" si="3"/>
        <v>#DIV/0!</v>
      </c>
    </row>
    <row r="98" ht="18" customHeight="1" spans="1:14">
      <c r="A98" s="22">
        <v>2010950</v>
      </c>
      <c r="B98" s="29" t="s">
        <v>31</v>
      </c>
      <c r="C98" s="30">
        <v>0</v>
      </c>
      <c r="D98" s="26">
        <v>0</v>
      </c>
      <c r="E98" s="26">
        <v>0</v>
      </c>
      <c r="F98" s="27"/>
      <c r="G98" s="28"/>
      <c r="H98" s="29" t="s">
        <v>32</v>
      </c>
      <c r="I98" s="34">
        <v>0</v>
      </c>
      <c r="J98" s="32">
        <v>2010950</v>
      </c>
      <c r="K98" s="32" t="s">
        <v>32</v>
      </c>
      <c r="L98" s="32">
        <v>0</v>
      </c>
      <c r="M98" s="32">
        <f t="shared" si="2"/>
        <v>0</v>
      </c>
      <c r="N98" t="e">
        <f t="shared" si="3"/>
        <v>#DIV/0!</v>
      </c>
    </row>
    <row r="99" ht="18" customHeight="1" spans="1:14">
      <c r="A99" s="22">
        <v>2010999</v>
      </c>
      <c r="B99" s="29" t="s">
        <v>129</v>
      </c>
      <c r="C99" s="30">
        <v>0</v>
      </c>
      <c r="D99" s="26">
        <v>0</v>
      </c>
      <c r="E99" s="26">
        <v>0</v>
      </c>
      <c r="F99" s="27"/>
      <c r="G99" s="28"/>
      <c r="H99" s="29" t="s">
        <v>130</v>
      </c>
      <c r="I99" s="34">
        <v>0</v>
      </c>
      <c r="J99" s="32">
        <v>2010999</v>
      </c>
      <c r="K99" s="32" t="s">
        <v>130</v>
      </c>
      <c r="L99" s="32">
        <v>0</v>
      </c>
      <c r="M99" s="32">
        <f t="shared" si="2"/>
        <v>0</v>
      </c>
      <c r="N99" t="e">
        <f t="shared" si="3"/>
        <v>#DIV/0!</v>
      </c>
    </row>
    <row r="100" ht="18" customHeight="1" spans="1:14">
      <c r="A100" s="22">
        <v>20111</v>
      </c>
      <c r="B100" s="23" t="s">
        <v>131</v>
      </c>
      <c r="C100" s="24">
        <v>3203.16</v>
      </c>
      <c r="D100" s="25">
        <v>3203.16</v>
      </c>
      <c r="E100" s="26">
        <v>2127</v>
      </c>
      <c r="F100" s="27">
        <f>E100/D100</f>
        <v>0.664031768628479</v>
      </c>
      <c r="G100" s="28">
        <v>-0.00467945718296681</v>
      </c>
      <c r="H100" s="23" t="s">
        <v>132</v>
      </c>
      <c r="I100" s="31">
        <f>SUM(I101:I108)</f>
        <v>2139</v>
      </c>
      <c r="J100" s="32">
        <v>20111</v>
      </c>
      <c r="K100" s="32" t="s">
        <v>132</v>
      </c>
      <c r="L100" s="32">
        <v>2</v>
      </c>
      <c r="M100" s="32">
        <f t="shared" si="2"/>
        <v>2137</v>
      </c>
      <c r="N100">
        <f t="shared" si="3"/>
        <v>-0.00467945718296681</v>
      </c>
    </row>
    <row r="101" ht="18" customHeight="1" spans="1:14">
      <c r="A101" s="22">
        <v>2011101</v>
      </c>
      <c r="B101" s="29" t="s">
        <v>13</v>
      </c>
      <c r="C101" s="30">
        <v>1363.81</v>
      </c>
      <c r="D101" s="26">
        <v>1363.81</v>
      </c>
      <c r="E101" s="26">
        <v>1318</v>
      </c>
      <c r="F101" s="27">
        <f>E101/D101</f>
        <v>0.966410277091384</v>
      </c>
      <c r="G101" s="28">
        <v>-0.0517985611510792</v>
      </c>
      <c r="H101" s="29" t="s">
        <v>14</v>
      </c>
      <c r="I101" s="34">
        <v>1390</v>
      </c>
      <c r="J101" s="32">
        <v>2011101</v>
      </c>
      <c r="K101" s="32" t="s">
        <v>14</v>
      </c>
      <c r="L101" s="32">
        <v>0</v>
      </c>
      <c r="M101" s="32">
        <f t="shared" si="2"/>
        <v>1390</v>
      </c>
      <c r="N101">
        <f t="shared" si="3"/>
        <v>-0.0517985611510792</v>
      </c>
    </row>
    <row r="102" ht="18" customHeight="1" spans="1:14">
      <c r="A102" s="22">
        <v>2011102</v>
      </c>
      <c r="B102" s="29" t="s">
        <v>15</v>
      </c>
      <c r="C102" s="30">
        <v>90</v>
      </c>
      <c r="D102" s="26">
        <v>90</v>
      </c>
      <c r="E102" s="26">
        <v>0</v>
      </c>
      <c r="F102" s="27">
        <f>E102/D102</f>
        <v>0</v>
      </c>
      <c r="G102" s="28">
        <v>-1</v>
      </c>
      <c r="H102" s="29" t="s">
        <v>16</v>
      </c>
      <c r="I102" s="34">
        <v>101</v>
      </c>
      <c r="J102" s="32">
        <v>2011102</v>
      </c>
      <c r="K102" s="32" t="s">
        <v>16</v>
      </c>
      <c r="L102" s="32">
        <v>0</v>
      </c>
      <c r="M102" s="32">
        <f t="shared" si="2"/>
        <v>101</v>
      </c>
      <c r="N102">
        <f t="shared" si="3"/>
        <v>-1</v>
      </c>
    </row>
    <row r="103" ht="18" customHeight="1" spans="1:14">
      <c r="A103" s="22">
        <v>2011103</v>
      </c>
      <c r="B103" s="29" t="s">
        <v>17</v>
      </c>
      <c r="C103" s="30">
        <v>0</v>
      </c>
      <c r="D103" s="26">
        <v>0</v>
      </c>
      <c r="E103" s="26">
        <v>0</v>
      </c>
      <c r="F103" s="27"/>
      <c r="G103" s="28"/>
      <c r="H103" s="29" t="s">
        <v>18</v>
      </c>
      <c r="I103" s="34">
        <v>0</v>
      </c>
      <c r="J103" s="32">
        <v>2011103</v>
      </c>
      <c r="K103" s="32" t="s">
        <v>18</v>
      </c>
      <c r="L103" s="32">
        <v>0</v>
      </c>
      <c r="M103" s="32">
        <f t="shared" si="2"/>
        <v>0</v>
      </c>
      <c r="N103" t="e">
        <f t="shared" si="3"/>
        <v>#DIV/0!</v>
      </c>
    </row>
    <row r="104" ht="18" customHeight="1" spans="1:14">
      <c r="A104" s="22">
        <v>2011104</v>
      </c>
      <c r="B104" s="29" t="s">
        <v>133</v>
      </c>
      <c r="C104" s="30">
        <v>0</v>
      </c>
      <c r="D104" s="26">
        <v>0</v>
      </c>
      <c r="E104" s="26">
        <v>0</v>
      </c>
      <c r="F104" s="27"/>
      <c r="G104" s="28"/>
      <c r="H104" s="29" t="s">
        <v>134</v>
      </c>
      <c r="I104" s="34">
        <v>0</v>
      </c>
      <c r="J104" s="32">
        <v>2011104</v>
      </c>
      <c r="K104" s="32" t="s">
        <v>134</v>
      </c>
      <c r="L104" s="32">
        <v>0</v>
      </c>
      <c r="M104" s="32">
        <f t="shared" si="2"/>
        <v>0</v>
      </c>
      <c r="N104" t="e">
        <f t="shared" si="3"/>
        <v>#DIV/0!</v>
      </c>
    </row>
    <row r="105" ht="18" customHeight="1" spans="1:14">
      <c r="A105" s="22">
        <v>2011105</v>
      </c>
      <c r="B105" s="29" t="s">
        <v>135</v>
      </c>
      <c r="C105" s="30">
        <v>0</v>
      </c>
      <c r="D105" s="26">
        <v>0</v>
      </c>
      <c r="E105" s="26">
        <v>0</v>
      </c>
      <c r="F105" s="27"/>
      <c r="G105" s="28"/>
      <c r="H105" s="29" t="s">
        <v>136</v>
      </c>
      <c r="I105" s="34">
        <v>0</v>
      </c>
      <c r="J105" s="32">
        <v>2011105</v>
      </c>
      <c r="K105" s="32" t="s">
        <v>136</v>
      </c>
      <c r="L105" s="32">
        <v>0</v>
      </c>
      <c r="M105" s="32">
        <f t="shared" si="2"/>
        <v>0</v>
      </c>
      <c r="N105" t="e">
        <f t="shared" si="3"/>
        <v>#DIV/0!</v>
      </c>
    </row>
    <row r="106" ht="18" customHeight="1" spans="1:14">
      <c r="A106" s="22">
        <v>2011106</v>
      </c>
      <c r="B106" s="29" t="s">
        <v>137</v>
      </c>
      <c r="C106" s="30">
        <v>0</v>
      </c>
      <c r="D106" s="26">
        <v>0</v>
      </c>
      <c r="E106" s="26">
        <v>60</v>
      </c>
      <c r="F106" s="27">
        <v>0</v>
      </c>
      <c r="G106" s="28">
        <v>1</v>
      </c>
      <c r="H106" s="29" t="s">
        <v>138</v>
      </c>
      <c r="I106" s="34">
        <v>0</v>
      </c>
      <c r="J106" s="32">
        <v>2011106</v>
      </c>
      <c r="K106" s="32" t="s">
        <v>138</v>
      </c>
      <c r="L106" s="32">
        <v>0</v>
      </c>
      <c r="M106" s="32">
        <f t="shared" si="2"/>
        <v>0</v>
      </c>
      <c r="N106" t="e">
        <f t="shared" si="3"/>
        <v>#DIV/0!</v>
      </c>
    </row>
    <row r="107" ht="18" customHeight="1" spans="1:14">
      <c r="A107" s="22">
        <v>2011150</v>
      </c>
      <c r="B107" s="29" t="s">
        <v>31</v>
      </c>
      <c r="C107" s="30">
        <v>0</v>
      </c>
      <c r="D107" s="26">
        <v>0</v>
      </c>
      <c r="E107" s="26">
        <v>0</v>
      </c>
      <c r="F107" s="27"/>
      <c r="G107" s="28"/>
      <c r="H107" s="29" t="s">
        <v>32</v>
      </c>
      <c r="I107" s="34">
        <v>0</v>
      </c>
      <c r="J107" s="32">
        <v>2011150</v>
      </c>
      <c r="K107" s="32" t="s">
        <v>32</v>
      </c>
      <c r="L107" s="32">
        <v>0</v>
      </c>
      <c r="M107" s="32">
        <f t="shared" si="2"/>
        <v>0</v>
      </c>
      <c r="N107" t="e">
        <f t="shared" si="3"/>
        <v>#DIV/0!</v>
      </c>
    </row>
    <row r="108" ht="18" customHeight="1" spans="1:14">
      <c r="A108" s="22">
        <v>2011199</v>
      </c>
      <c r="B108" s="29" t="s">
        <v>139</v>
      </c>
      <c r="C108" s="30">
        <v>1749.35</v>
      </c>
      <c r="D108" s="26">
        <v>1749.35</v>
      </c>
      <c r="E108" s="26">
        <v>749</v>
      </c>
      <c r="F108" s="27">
        <f>E108/D108</f>
        <v>0.428159030497042</v>
      </c>
      <c r="G108" s="28">
        <v>0.159442724458204</v>
      </c>
      <c r="H108" s="29" t="s">
        <v>140</v>
      </c>
      <c r="I108" s="34">
        <v>648</v>
      </c>
      <c r="J108" s="32">
        <v>2011199</v>
      </c>
      <c r="K108" s="32" t="s">
        <v>140</v>
      </c>
      <c r="L108" s="32">
        <v>2</v>
      </c>
      <c r="M108" s="32">
        <f t="shared" si="2"/>
        <v>646</v>
      </c>
      <c r="N108">
        <f t="shared" si="3"/>
        <v>0.159442724458204</v>
      </c>
    </row>
    <row r="109" ht="18" customHeight="1" spans="1:14">
      <c r="A109" s="22">
        <v>20113</v>
      </c>
      <c r="B109" s="23" t="s">
        <v>141</v>
      </c>
      <c r="C109" s="24">
        <v>1249.63</v>
      </c>
      <c r="D109" s="25">
        <v>1249.63</v>
      </c>
      <c r="E109" s="26">
        <v>1068</v>
      </c>
      <c r="F109" s="27">
        <f>E109/D109</f>
        <v>0.854652977281275</v>
      </c>
      <c r="G109" s="28">
        <v>-0.0447227191413238</v>
      </c>
      <c r="H109" s="23" t="s">
        <v>142</v>
      </c>
      <c r="I109" s="31">
        <f>SUM(I110:I119)</f>
        <v>1118</v>
      </c>
      <c r="J109" s="32">
        <v>20113</v>
      </c>
      <c r="K109" s="32" t="s">
        <v>142</v>
      </c>
      <c r="L109" s="32">
        <v>0</v>
      </c>
      <c r="M109" s="32">
        <f t="shared" si="2"/>
        <v>1118</v>
      </c>
      <c r="N109">
        <f t="shared" si="3"/>
        <v>-0.0447227191413238</v>
      </c>
    </row>
    <row r="110" ht="18" customHeight="1" spans="1:14">
      <c r="A110" s="22">
        <v>2011301</v>
      </c>
      <c r="B110" s="29" t="s">
        <v>13</v>
      </c>
      <c r="C110" s="30">
        <v>520.03</v>
      </c>
      <c r="D110" s="26">
        <v>520.03</v>
      </c>
      <c r="E110" s="26">
        <v>533</v>
      </c>
      <c r="F110" s="27">
        <f>E110/D110</f>
        <v>1.02494086879603</v>
      </c>
      <c r="G110" s="28">
        <v>0.58160237388724</v>
      </c>
      <c r="H110" s="29" t="s">
        <v>14</v>
      </c>
      <c r="I110" s="34">
        <v>337</v>
      </c>
      <c r="J110" s="32">
        <v>2011301</v>
      </c>
      <c r="K110" s="32" t="s">
        <v>14</v>
      </c>
      <c r="L110" s="32">
        <v>0</v>
      </c>
      <c r="M110" s="32">
        <f t="shared" si="2"/>
        <v>337</v>
      </c>
      <c r="N110">
        <f t="shared" si="3"/>
        <v>0.58160237388724</v>
      </c>
    </row>
    <row r="111" ht="18" customHeight="1" spans="1:14">
      <c r="A111" s="22">
        <v>2011302</v>
      </c>
      <c r="B111" s="29" t="s">
        <v>15</v>
      </c>
      <c r="C111" s="30">
        <v>78.44</v>
      </c>
      <c r="D111" s="26">
        <v>78.44</v>
      </c>
      <c r="E111" s="26">
        <v>53</v>
      </c>
      <c r="F111" s="27">
        <f>E111/D111</f>
        <v>0.675675675675676</v>
      </c>
      <c r="G111" s="28">
        <v>-0.68452380952381</v>
      </c>
      <c r="H111" s="29" t="s">
        <v>16</v>
      </c>
      <c r="I111" s="34">
        <v>168</v>
      </c>
      <c r="J111" s="32">
        <v>2011302</v>
      </c>
      <c r="K111" s="32" t="s">
        <v>16</v>
      </c>
      <c r="L111" s="32">
        <v>0</v>
      </c>
      <c r="M111" s="32">
        <f t="shared" si="2"/>
        <v>168</v>
      </c>
      <c r="N111">
        <f t="shared" si="3"/>
        <v>-0.68452380952381</v>
      </c>
    </row>
    <row r="112" ht="18" customHeight="1" spans="1:14">
      <c r="A112" s="22">
        <v>2011303</v>
      </c>
      <c r="B112" s="29" t="s">
        <v>17</v>
      </c>
      <c r="C112" s="30">
        <v>0</v>
      </c>
      <c r="D112" s="26">
        <v>0</v>
      </c>
      <c r="E112" s="26">
        <v>0</v>
      </c>
      <c r="F112" s="27"/>
      <c r="G112" s="28"/>
      <c r="H112" s="29" t="s">
        <v>18</v>
      </c>
      <c r="I112" s="34">
        <v>0</v>
      </c>
      <c r="J112" s="32">
        <v>2011303</v>
      </c>
      <c r="K112" s="32" t="s">
        <v>18</v>
      </c>
      <c r="L112" s="32">
        <v>0</v>
      </c>
      <c r="M112" s="32">
        <f t="shared" si="2"/>
        <v>0</v>
      </c>
      <c r="N112" t="e">
        <f t="shared" si="3"/>
        <v>#DIV/0!</v>
      </c>
    </row>
    <row r="113" ht="18" customHeight="1" spans="1:14">
      <c r="A113" s="22">
        <v>2011304</v>
      </c>
      <c r="B113" s="29" t="s">
        <v>143</v>
      </c>
      <c r="C113" s="30">
        <v>0</v>
      </c>
      <c r="D113" s="26">
        <v>0</v>
      </c>
      <c r="E113" s="26">
        <v>0</v>
      </c>
      <c r="F113" s="27"/>
      <c r="G113" s="28"/>
      <c r="H113" s="29" t="s">
        <v>144</v>
      </c>
      <c r="I113" s="34">
        <v>0</v>
      </c>
      <c r="J113" s="32">
        <v>2011304</v>
      </c>
      <c r="K113" s="32" t="s">
        <v>144</v>
      </c>
      <c r="L113" s="32">
        <v>0</v>
      </c>
      <c r="M113" s="32">
        <f t="shared" si="2"/>
        <v>0</v>
      </c>
      <c r="N113" t="e">
        <f t="shared" si="3"/>
        <v>#DIV/0!</v>
      </c>
    </row>
    <row r="114" ht="18" customHeight="1" spans="1:14">
      <c r="A114" s="22">
        <v>2011305</v>
      </c>
      <c r="B114" s="29" t="s">
        <v>145</v>
      </c>
      <c r="C114" s="30">
        <v>0</v>
      </c>
      <c r="D114" s="26">
        <v>0</v>
      </c>
      <c r="E114" s="26">
        <v>0</v>
      </c>
      <c r="F114" s="27"/>
      <c r="G114" s="28"/>
      <c r="H114" s="29" t="s">
        <v>146</v>
      </c>
      <c r="I114" s="34">
        <v>0</v>
      </c>
      <c r="J114" s="32">
        <v>2011305</v>
      </c>
      <c r="K114" s="32" t="s">
        <v>146</v>
      </c>
      <c r="L114" s="32">
        <v>0</v>
      </c>
      <c r="M114" s="32">
        <f t="shared" si="2"/>
        <v>0</v>
      </c>
      <c r="N114" t="e">
        <f t="shared" si="3"/>
        <v>#DIV/0!</v>
      </c>
    </row>
    <row r="115" ht="18" customHeight="1" spans="1:14">
      <c r="A115" s="22">
        <v>2011306</v>
      </c>
      <c r="B115" s="29" t="s">
        <v>147</v>
      </c>
      <c r="C115" s="30">
        <v>0</v>
      </c>
      <c r="D115" s="26">
        <v>0</v>
      </c>
      <c r="E115" s="26">
        <v>0</v>
      </c>
      <c r="F115" s="27"/>
      <c r="G115" s="28"/>
      <c r="H115" s="29" t="s">
        <v>148</v>
      </c>
      <c r="I115" s="34">
        <v>0</v>
      </c>
      <c r="J115" s="32">
        <v>2011306</v>
      </c>
      <c r="K115" s="32" t="s">
        <v>148</v>
      </c>
      <c r="L115" s="32">
        <v>0</v>
      </c>
      <c r="M115" s="32">
        <f t="shared" si="2"/>
        <v>0</v>
      </c>
      <c r="N115" t="e">
        <f t="shared" si="3"/>
        <v>#DIV/0!</v>
      </c>
    </row>
    <row r="116" ht="18" customHeight="1" spans="1:14">
      <c r="A116" s="22">
        <v>2011307</v>
      </c>
      <c r="B116" s="29" t="s">
        <v>149</v>
      </c>
      <c r="C116" s="30">
        <v>0</v>
      </c>
      <c r="D116" s="26">
        <v>0</v>
      </c>
      <c r="E116" s="26">
        <v>0</v>
      </c>
      <c r="F116" s="27"/>
      <c r="G116" s="28"/>
      <c r="H116" s="29" t="s">
        <v>150</v>
      </c>
      <c r="I116" s="34">
        <v>0</v>
      </c>
      <c r="J116" s="32">
        <v>2011307</v>
      </c>
      <c r="K116" s="32" t="s">
        <v>150</v>
      </c>
      <c r="L116" s="32">
        <v>0</v>
      </c>
      <c r="M116" s="32">
        <f t="shared" si="2"/>
        <v>0</v>
      </c>
      <c r="N116" t="e">
        <f t="shared" si="3"/>
        <v>#DIV/0!</v>
      </c>
    </row>
    <row r="117" ht="18" customHeight="1" spans="1:14">
      <c r="A117" s="22">
        <v>2011308</v>
      </c>
      <c r="B117" s="29" t="s">
        <v>151</v>
      </c>
      <c r="C117" s="30">
        <v>0</v>
      </c>
      <c r="D117" s="26">
        <v>0</v>
      </c>
      <c r="E117" s="26">
        <v>0</v>
      </c>
      <c r="F117" s="27"/>
      <c r="G117" s="28">
        <v>-1</v>
      </c>
      <c r="H117" s="29" t="s">
        <v>152</v>
      </c>
      <c r="I117" s="34">
        <v>40</v>
      </c>
      <c r="J117" s="32">
        <v>2011308</v>
      </c>
      <c r="K117" s="32" t="s">
        <v>152</v>
      </c>
      <c r="L117" s="32">
        <v>0</v>
      </c>
      <c r="M117" s="32">
        <f t="shared" si="2"/>
        <v>40</v>
      </c>
      <c r="N117">
        <f t="shared" si="3"/>
        <v>-1</v>
      </c>
    </row>
    <row r="118" ht="18" customHeight="1" spans="1:14">
      <c r="A118" s="22">
        <v>2011350</v>
      </c>
      <c r="B118" s="29" t="s">
        <v>31</v>
      </c>
      <c r="C118" s="30">
        <v>157</v>
      </c>
      <c r="D118" s="26">
        <v>157</v>
      </c>
      <c r="E118" s="26">
        <v>247</v>
      </c>
      <c r="F118" s="27">
        <f>E118/D118</f>
        <v>1.57324840764331</v>
      </c>
      <c r="G118" s="28">
        <v>-0.0783582089552238</v>
      </c>
      <c r="H118" s="29" t="s">
        <v>32</v>
      </c>
      <c r="I118" s="34">
        <v>268</v>
      </c>
      <c r="J118" s="32">
        <v>2011350</v>
      </c>
      <c r="K118" s="32" t="s">
        <v>32</v>
      </c>
      <c r="L118" s="32">
        <v>0</v>
      </c>
      <c r="M118" s="32">
        <f t="shared" si="2"/>
        <v>268</v>
      </c>
      <c r="N118">
        <f t="shared" si="3"/>
        <v>-0.0783582089552238</v>
      </c>
    </row>
    <row r="119" ht="18" customHeight="1" spans="1:14">
      <c r="A119" s="22">
        <v>2011399</v>
      </c>
      <c r="B119" s="29" t="s">
        <v>153</v>
      </c>
      <c r="C119" s="30">
        <v>494.16</v>
      </c>
      <c r="D119" s="26">
        <v>494.16</v>
      </c>
      <c r="E119" s="26">
        <v>235</v>
      </c>
      <c r="F119" s="27">
        <f>E119/D119</f>
        <v>0.475554476282985</v>
      </c>
      <c r="G119" s="28">
        <v>-0.229508196721312</v>
      </c>
      <c r="H119" s="29" t="s">
        <v>154</v>
      </c>
      <c r="I119" s="34">
        <v>305</v>
      </c>
      <c r="J119" s="32">
        <v>2011399</v>
      </c>
      <c r="K119" s="32" t="s">
        <v>154</v>
      </c>
      <c r="L119" s="32">
        <v>0</v>
      </c>
      <c r="M119" s="32">
        <f t="shared" si="2"/>
        <v>305</v>
      </c>
      <c r="N119">
        <f t="shared" si="3"/>
        <v>-0.229508196721312</v>
      </c>
    </row>
    <row r="120" ht="18" customHeight="1" spans="1:14">
      <c r="A120" s="22">
        <v>20114</v>
      </c>
      <c r="B120" s="23" t="s">
        <v>155</v>
      </c>
      <c r="C120" s="24">
        <v>0</v>
      </c>
      <c r="D120" s="25">
        <v>0</v>
      </c>
      <c r="E120" s="26">
        <v>0</v>
      </c>
      <c r="F120" s="27"/>
      <c r="G120" s="28"/>
      <c r="H120" s="23" t="s">
        <v>156</v>
      </c>
      <c r="I120" s="31">
        <f>SUM(I121:I131)</f>
        <v>0</v>
      </c>
      <c r="J120" s="32">
        <v>20114</v>
      </c>
      <c r="K120" s="32" t="s">
        <v>156</v>
      </c>
      <c r="L120" s="32">
        <v>0</v>
      </c>
      <c r="M120" s="32">
        <f t="shared" si="2"/>
        <v>0</v>
      </c>
      <c r="N120" t="e">
        <f t="shared" si="3"/>
        <v>#DIV/0!</v>
      </c>
    </row>
    <row r="121" ht="18" customHeight="1" spans="1:14">
      <c r="A121" s="22">
        <v>2011401</v>
      </c>
      <c r="B121" s="29" t="s">
        <v>13</v>
      </c>
      <c r="C121" s="30">
        <v>0</v>
      </c>
      <c r="D121" s="26">
        <v>0</v>
      </c>
      <c r="E121" s="26">
        <v>0</v>
      </c>
      <c r="F121" s="27"/>
      <c r="G121" s="28"/>
      <c r="H121" s="29" t="s">
        <v>14</v>
      </c>
      <c r="I121" s="34">
        <v>0</v>
      </c>
      <c r="J121" s="32">
        <v>2011401</v>
      </c>
      <c r="K121" s="32" t="s">
        <v>14</v>
      </c>
      <c r="L121" s="32">
        <v>0</v>
      </c>
      <c r="M121" s="32">
        <f t="shared" si="2"/>
        <v>0</v>
      </c>
      <c r="N121" t="e">
        <f t="shared" si="3"/>
        <v>#DIV/0!</v>
      </c>
    </row>
    <row r="122" ht="18" customHeight="1" spans="1:14">
      <c r="A122" s="22">
        <v>2011402</v>
      </c>
      <c r="B122" s="29" t="s">
        <v>15</v>
      </c>
      <c r="C122" s="30">
        <v>0</v>
      </c>
      <c r="D122" s="26">
        <v>0</v>
      </c>
      <c r="E122" s="26">
        <v>0</v>
      </c>
      <c r="F122" s="27"/>
      <c r="G122" s="28"/>
      <c r="H122" s="29" t="s">
        <v>16</v>
      </c>
      <c r="I122" s="34">
        <v>0</v>
      </c>
      <c r="J122" s="32">
        <v>2011402</v>
      </c>
      <c r="K122" s="32" t="s">
        <v>16</v>
      </c>
      <c r="L122" s="32">
        <v>0</v>
      </c>
      <c r="M122" s="32">
        <f t="shared" si="2"/>
        <v>0</v>
      </c>
      <c r="N122" t="e">
        <f t="shared" si="3"/>
        <v>#DIV/0!</v>
      </c>
    </row>
    <row r="123" ht="18" customHeight="1" spans="1:14">
      <c r="A123" s="22">
        <v>2011403</v>
      </c>
      <c r="B123" s="29" t="s">
        <v>17</v>
      </c>
      <c r="C123" s="30">
        <v>0</v>
      </c>
      <c r="D123" s="26">
        <v>0</v>
      </c>
      <c r="E123" s="26">
        <v>0</v>
      </c>
      <c r="F123" s="27"/>
      <c r="G123" s="28"/>
      <c r="H123" s="29" t="s">
        <v>18</v>
      </c>
      <c r="I123" s="34">
        <v>0</v>
      </c>
      <c r="J123" s="32">
        <v>2011403</v>
      </c>
      <c r="K123" s="32" t="s">
        <v>18</v>
      </c>
      <c r="L123" s="32">
        <v>0</v>
      </c>
      <c r="M123" s="32">
        <f t="shared" si="2"/>
        <v>0</v>
      </c>
      <c r="N123" t="e">
        <f t="shared" si="3"/>
        <v>#DIV/0!</v>
      </c>
    </row>
    <row r="124" ht="18" customHeight="1" spans="1:14">
      <c r="A124" s="22">
        <v>2011404</v>
      </c>
      <c r="B124" s="29" t="s">
        <v>157</v>
      </c>
      <c r="C124" s="30">
        <v>0</v>
      </c>
      <c r="D124" s="26">
        <v>0</v>
      </c>
      <c r="E124" s="26">
        <v>0</v>
      </c>
      <c r="F124" s="27"/>
      <c r="G124" s="28"/>
      <c r="H124" s="29" t="s">
        <v>158</v>
      </c>
      <c r="I124" s="34">
        <v>0</v>
      </c>
      <c r="J124" s="32">
        <v>2011404</v>
      </c>
      <c r="K124" s="32" t="s">
        <v>158</v>
      </c>
      <c r="L124" s="32">
        <v>0</v>
      </c>
      <c r="M124" s="32">
        <f t="shared" si="2"/>
        <v>0</v>
      </c>
      <c r="N124" t="e">
        <f t="shared" si="3"/>
        <v>#DIV/0!</v>
      </c>
    </row>
    <row r="125" ht="18" customHeight="1" spans="1:14">
      <c r="A125" s="22">
        <v>2011405</v>
      </c>
      <c r="B125" s="29" t="s">
        <v>159</v>
      </c>
      <c r="C125" s="30">
        <v>0</v>
      </c>
      <c r="D125" s="26">
        <v>0</v>
      </c>
      <c r="E125" s="26">
        <v>0</v>
      </c>
      <c r="F125" s="27"/>
      <c r="G125" s="28"/>
      <c r="H125" s="29" t="s">
        <v>160</v>
      </c>
      <c r="I125" s="34">
        <v>0</v>
      </c>
      <c r="J125" s="32">
        <v>2011405</v>
      </c>
      <c r="K125" s="32" t="s">
        <v>160</v>
      </c>
      <c r="L125" s="32">
        <v>0</v>
      </c>
      <c r="M125" s="32">
        <f t="shared" si="2"/>
        <v>0</v>
      </c>
      <c r="N125" t="e">
        <f t="shared" si="3"/>
        <v>#DIV/0!</v>
      </c>
    </row>
    <row r="126" ht="18" customHeight="1" spans="1:14">
      <c r="A126" s="22">
        <v>2011408</v>
      </c>
      <c r="B126" s="29" t="s">
        <v>161</v>
      </c>
      <c r="C126" s="30">
        <v>0</v>
      </c>
      <c r="D126" s="26">
        <v>0</v>
      </c>
      <c r="E126" s="26">
        <v>0</v>
      </c>
      <c r="F126" s="27"/>
      <c r="G126" s="28"/>
      <c r="H126" s="29" t="s">
        <v>162</v>
      </c>
      <c r="I126" s="34">
        <v>0</v>
      </c>
      <c r="J126" s="32">
        <v>2011408</v>
      </c>
      <c r="K126" s="32" t="s">
        <v>162</v>
      </c>
      <c r="L126" s="32">
        <v>0</v>
      </c>
      <c r="M126" s="32">
        <f t="shared" si="2"/>
        <v>0</v>
      </c>
      <c r="N126" t="e">
        <f t="shared" si="3"/>
        <v>#DIV/0!</v>
      </c>
    </row>
    <row r="127" ht="18" customHeight="1" spans="1:14">
      <c r="A127" s="22">
        <v>2011409</v>
      </c>
      <c r="B127" s="29" t="s">
        <v>163</v>
      </c>
      <c r="C127" s="30">
        <v>0</v>
      </c>
      <c r="D127" s="26">
        <v>0</v>
      </c>
      <c r="E127" s="26">
        <v>0</v>
      </c>
      <c r="F127" s="27"/>
      <c r="G127" s="28"/>
      <c r="H127" s="29" t="s">
        <v>164</v>
      </c>
      <c r="I127" s="34">
        <v>0</v>
      </c>
      <c r="J127" s="32">
        <v>2011409</v>
      </c>
      <c r="K127" s="32" t="s">
        <v>164</v>
      </c>
      <c r="L127" s="32">
        <v>0</v>
      </c>
      <c r="M127" s="32">
        <f t="shared" si="2"/>
        <v>0</v>
      </c>
      <c r="N127" t="e">
        <f t="shared" si="3"/>
        <v>#DIV/0!</v>
      </c>
    </row>
    <row r="128" ht="18" customHeight="1" spans="1:14">
      <c r="A128" s="22">
        <v>2011410</v>
      </c>
      <c r="B128" s="29" t="s">
        <v>165</v>
      </c>
      <c r="C128" s="30">
        <v>0</v>
      </c>
      <c r="D128" s="26">
        <v>0</v>
      </c>
      <c r="E128" s="26">
        <v>0</v>
      </c>
      <c r="F128" s="27"/>
      <c r="G128" s="28"/>
      <c r="H128" s="29" t="s">
        <v>166</v>
      </c>
      <c r="I128" s="34">
        <v>0</v>
      </c>
      <c r="J128" s="32">
        <v>2011410</v>
      </c>
      <c r="K128" s="32" t="s">
        <v>166</v>
      </c>
      <c r="L128" s="32">
        <v>0</v>
      </c>
      <c r="M128" s="32">
        <f t="shared" si="2"/>
        <v>0</v>
      </c>
      <c r="N128" t="e">
        <f t="shared" si="3"/>
        <v>#DIV/0!</v>
      </c>
    </row>
    <row r="129" ht="18" customHeight="1" spans="1:14">
      <c r="A129" s="22">
        <v>2011411</v>
      </c>
      <c r="B129" s="29" t="s">
        <v>167</v>
      </c>
      <c r="C129" s="30">
        <v>0</v>
      </c>
      <c r="D129" s="26">
        <v>0</v>
      </c>
      <c r="E129" s="26">
        <v>0</v>
      </c>
      <c r="F129" s="27"/>
      <c r="G129" s="28"/>
      <c r="H129" s="29" t="s">
        <v>168</v>
      </c>
      <c r="I129" s="34">
        <v>0</v>
      </c>
      <c r="J129" s="32">
        <v>2011411</v>
      </c>
      <c r="K129" s="32" t="s">
        <v>168</v>
      </c>
      <c r="L129" s="32">
        <v>0</v>
      </c>
      <c r="M129" s="32">
        <f t="shared" si="2"/>
        <v>0</v>
      </c>
      <c r="N129" t="e">
        <f t="shared" si="3"/>
        <v>#DIV/0!</v>
      </c>
    </row>
    <row r="130" ht="18" customHeight="1" spans="1:14">
      <c r="A130" s="22">
        <v>2011450</v>
      </c>
      <c r="B130" s="29" t="s">
        <v>31</v>
      </c>
      <c r="C130" s="30">
        <v>0</v>
      </c>
      <c r="D130" s="26">
        <v>0</v>
      </c>
      <c r="E130" s="26">
        <v>0</v>
      </c>
      <c r="F130" s="27"/>
      <c r="G130" s="28"/>
      <c r="H130" s="29" t="s">
        <v>32</v>
      </c>
      <c r="I130" s="34">
        <v>0</v>
      </c>
      <c r="J130" s="32">
        <v>2011450</v>
      </c>
      <c r="K130" s="32" t="s">
        <v>32</v>
      </c>
      <c r="L130" s="32">
        <v>0</v>
      </c>
      <c r="M130" s="32">
        <f t="shared" si="2"/>
        <v>0</v>
      </c>
      <c r="N130" t="e">
        <f t="shared" si="3"/>
        <v>#DIV/0!</v>
      </c>
    </row>
    <row r="131" ht="18" customHeight="1" spans="1:14">
      <c r="A131" s="22">
        <v>2011499</v>
      </c>
      <c r="B131" s="29" t="s">
        <v>169</v>
      </c>
      <c r="C131" s="30">
        <v>0</v>
      </c>
      <c r="D131" s="26">
        <v>0</v>
      </c>
      <c r="E131" s="26">
        <v>0</v>
      </c>
      <c r="F131" s="27"/>
      <c r="G131" s="28"/>
      <c r="H131" s="29" t="s">
        <v>170</v>
      </c>
      <c r="I131" s="34">
        <v>0</v>
      </c>
      <c r="J131" s="32">
        <v>2011499</v>
      </c>
      <c r="K131" s="32" t="s">
        <v>170</v>
      </c>
      <c r="L131" s="32">
        <v>0</v>
      </c>
      <c r="M131" s="32">
        <f t="shared" si="2"/>
        <v>0</v>
      </c>
      <c r="N131" t="e">
        <f t="shared" si="3"/>
        <v>#DIV/0!</v>
      </c>
    </row>
    <row r="132" ht="18" customHeight="1" spans="1:14">
      <c r="A132" s="22">
        <v>20123</v>
      </c>
      <c r="B132" s="23" t="s">
        <v>171</v>
      </c>
      <c r="C132" s="24">
        <v>49.59</v>
      </c>
      <c r="D132" s="25">
        <v>49.59</v>
      </c>
      <c r="E132" s="26">
        <v>47</v>
      </c>
      <c r="F132" s="27">
        <f>E132/D132</f>
        <v>0.947771728171002</v>
      </c>
      <c r="G132" s="28">
        <v>-0.827838827838828</v>
      </c>
      <c r="H132" s="23" t="s">
        <v>172</v>
      </c>
      <c r="I132" s="31">
        <f>SUM(I133:I138)</f>
        <v>273</v>
      </c>
      <c r="J132" s="32">
        <v>20123</v>
      </c>
      <c r="K132" s="32" t="s">
        <v>172</v>
      </c>
      <c r="L132" s="32">
        <v>0</v>
      </c>
      <c r="M132" s="32">
        <f t="shared" ref="M132:M195" si="4">I132-L132</f>
        <v>273</v>
      </c>
      <c r="N132">
        <f t="shared" si="3"/>
        <v>-0.827838827838828</v>
      </c>
    </row>
    <row r="133" ht="18" customHeight="1" spans="1:14">
      <c r="A133" s="22">
        <v>2012301</v>
      </c>
      <c r="B133" s="29" t="s">
        <v>13</v>
      </c>
      <c r="C133" s="30">
        <v>0</v>
      </c>
      <c r="D133" s="26">
        <v>0</v>
      </c>
      <c r="E133" s="26">
        <v>0</v>
      </c>
      <c r="F133" s="27"/>
      <c r="G133" s="28"/>
      <c r="H133" s="29" t="s">
        <v>14</v>
      </c>
      <c r="I133" s="34">
        <v>0</v>
      </c>
      <c r="J133" s="32">
        <v>2012301</v>
      </c>
      <c r="K133" s="32" t="s">
        <v>14</v>
      </c>
      <c r="L133" s="32">
        <v>0</v>
      </c>
      <c r="M133" s="32">
        <f t="shared" si="4"/>
        <v>0</v>
      </c>
      <c r="N133" t="e">
        <f t="shared" ref="N133:N196" si="5">E133/M133-1</f>
        <v>#DIV/0!</v>
      </c>
    </row>
    <row r="134" ht="18" customHeight="1" spans="1:14">
      <c r="A134" s="22">
        <v>2012302</v>
      </c>
      <c r="B134" s="29" t="s">
        <v>15</v>
      </c>
      <c r="C134" s="30">
        <v>0</v>
      </c>
      <c r="D134" s="26">
        <v>0</v>
      </c>
      <c r="E134" s="26">
        <v>0</v>
      </c>
      <c r="F134" s="27"/>
      <c r="G134" s="28"/>
      <c r="H134" s="29" t="s">
        <v>16</v>
      </c>
      <c r="I134" s="34">
        <v>0</v>
      </c>
      <c r="J134" s="32">
        <v>2012302</v>
      </c>
      <c r="K134" s="32" t="s">
        <v>16</v>
      </c>
      <c r="L134" s="32">
        <v>0</v>
      </c>
      <c r="M134" s="32">
        <f t="shared" si="4"/>
        <v>0</v>
      </c>
      <c r="N134" t="e">
        <f t="shared" si="5"/>
        <v>#DIV/0!</v>
      </c>
    </row>
    <row r="135" ht="18" customHeight="1" spans="1:14">
      <c r="A135" s="22">
        <v>2012303</v>
      </c>
      <c r="B135" s="29" t="s">
        <v>17</v>
      </c>
      <c r="C135" s="30">
        <v>0</v>
      </c>
      <c r="D135" s="26">
        <v>0</v>
      </c>
      <c r="E135" s="26">
        <v>0</v>
      </c>
      <c r="F135" s="27"/>
      <c r="G135" s="28"/>
      <c r="H135" s="29" t="s">
        <v>18</v>
      </c>
      <c r="I135" s="34">
        <v>0</v>
      </c>
      <c r="J135" s="32">
        <v>2012303</v>
      </c>
      <c r="K135" s="32" t="s">
        <v>18</v>
      </c>
      <c r="L135" s="32">
        <v>0</v>
      </c>
      <c r="M135" s="32">
        <f t="shared" si="4"/>
        <v>0</v>
      </c>
      <c r="N135" t="e">
        <f t="shared" si="5"/>
        <v>#DIV/0!</v>
      </c>
    </row>
    <row r="136" ht="18" customHeight="1" spans="1:14">
      <c r="A136" s="22">
        <v>2012304</v>
      </c>
      <c r="B136" s="29" t="s">
        <v>173</v>
      </c>
      <c r="C136" s="30">
        <v>0</v>
      </c>
      <c r="D136" s="26">
        <v>0</v>
      </c>
      <c r="E136" s="26">
        <v>0</v>
      </c>
      <c r="F136" s="27"/>
      <c r="G136" s="28"/>
      <c r="H136" s="29" t="s">
        <v>174</v>
      </c>
      <c r="I136" s="34">
        <v>0</v>
      </c>
      <c r="J136" s="32">
        <v>2012304</v>
      </c>
      <c r="K136" s="32" t="s">
        <v>174</v>
      </c>
      <c r="L136" s="32">
        <v>0</v>
      </c>
      <c r="M136" s="32">
        <f t="shared" si="4"/>
        <v>0</v>
      </c>
      <c r="N136" t="e">
        <f t="shared" si="5"/>
        <v>#DIV/0!</v>
      </c>
    </row>
    <row r="137" ht="18" customHeight="1" spans="1:14">
      <c r="A137" s="22">
        <v>2012350</v>
      </c>
      <c r="B137" s="29" t="s">
        <v>31</v>
      </c>
      <c r="C137" s="30">
        <v>0</v>
      </c>
      <c r="D137" s="26">
        <v>0</v>
      </c>
      <c r="E137" s="26">
        <v>0</v>
      </c>
      <c r="F137" s="27"/>
      <c r="G137" s="28"/>
      <c r="H137" s="29" t="s">
        <v>32</v>
      </c>
      <c r="I137" s="34">
        <v>0</v>
      </c>
      <c r="J137" s="32">
        <v>2012350</v>
      </c>
      <c r="K137" s="32" t="s">
        <v>32</v>
      </c>
      <c r="L137" s="32">
        <v>0</v>
      </c>
      <c r="M137" s="32">
        <f t="shared" si="4"/>
        <v>0</v>
      </c>
      <c r="N137" t="e">
        <f t="shared" si="5"/>
        <v>#DIV/0!</v>
      </c>
    </row>
    <row r="138" ht="18" customHeight="1" spans="1:14">
      <c r="A138" s="22">
        <v>2012399</v>
      </c>
      <c r="B138" s="29" t="s">
        <v>175</v>
      </c>
      <c r="C138" s="30">
        <v>49.59</v>
      </c>
      <c r="D138" s="26">
        <v>49.59</v>
      </c>
      <c r="E138" s="26">
        <v>47</v>
      </c>
      <c r="F138" s="27">
        <f>E138/D138</f>
        <v>0.947771728171002</v>
      </c>
      <c r="G138" s="28">
        <v>-0.827838827838828</v>
      </c>
      <c r="H138" s="29" t="s">
        <v>176</v>
      </c>
      <c r="I138" s="34">
        <v>273</v>
      </c>
      <c r="J138" s="32">
        <v>2012399</v>
      </c>
      <c r="K138" s="32" t="s">
        <v>176</v>
      </c>
      <c r="L138" s="32">
        <v>0</v>
      </c>
      <c r="M138" s="32">
        <f t="shared" si="4"/>
        <v>273</v>
      </c>
      <c r="N138">
        <f t="shared" si="5"/>
        <v>-0.827838827838828</v>
      </c>
    </row>
    <row r="139" ht="18" customHeight="1" spans="1:14">
      <c r="A139" s="22">
        <v>20125</v>
      </c>
      <c r="B139" s="23" t="s">
        <v>177</v>
      </c>
      <c r="C139" s="24">
        <v>0</v>
      </c>
      <c r="D139" s="25">
        <v>0</v>
      </c>
      <c r="E139" s="26">
        <v>0</v>
      </c>
      <c r="F139" s="27"/>
      <c r="G139" s="28"/>
      <c r="H139" s="23" t="s">
        <v>178</v>
      </c>
      <c r="I139" s="31">
        <f>SUM(I140:I146)</f>
        <v>0</v>
      </c>
      <c r="J139" s="32">
        <v>20125</v>
      </c>
      <c r="K139" s="32" t="s">
        <v>178</v>
      </c>
      <c r="L139" s="32">
        <v>0</v>
      </c>
      <c r="M139" s="32">
        <f t="shared" si="4"/>
        <v>0</v>
      </c>
      <c r="N139" t="e">
        <f t="shared" si="5"/>
        <v>#DIV/0!</v>
      </c>
    </row>
    <row r="140" ht="18" customHeight="1" spans="1:14">
      <c r="A140" s="22">
        <v>2012501</v>
      </c>
      <c r="B140" s="29" t="s">
        <v>13</v>
      </c>
      <c r="C140" s="30">
        <v>0</v>
      </c>
      <c r="D140" s="26">
        <v>0</v>
      </c>
      <c r="E140" s="26">
        <v>0</v>
      </c>
      <c r="F140" s="27"/>
      <c r="G140" s="28"/>
      <c r="H140" s="29" t="s">
        <v>14</v>
      </c>
      <c r="I140" s="34">
        <v>0</v>
      </c>
      <c r="J140" s="32">
        <v>2012501</v>
      </c>
      <c r="K140" s="32" t="s">
        <v>14</v>
      </c>
      <c r="L140" s="32">
        <v>0</v>
      </c>
      <c r="M140" s="32">
        <f t="shared" si="4"/>
        <v>0</v>
      </c>
      <c r="N140" t="e">
        <f t="shared" si="5"/>
        <v>#DIV/0!</v>
      </c>
    </row>
    <row r="141" ht="18" customHeight="1" spans="1:14">
      <c r="A141" s="22">
        <v>2012502</v>
      </c>
      <c r="B141" s="29" t="s">
        <v>15</v>
      </c>
      <c r="C141" s="30">
        <v>0</v>
      </c>
      <c r="D141" s="26">
        <v>0</v>
      </c>
      <c r="E141" s="26">
        <v>0</v>
      </c>
      <c r="F141" s="27"/>
      <c r="G141" s="28"/>
      <c r="H141" s="29" t="s">
        <v>16</v>
      </c>
      <c r="I141" s="34">
        <v>0</v>
      </c>
      <c r="J141" s="32">
        <v>2012502</v>
      </c>
      <c r="K141" s="32" t="s">
        <v>16</v>
      </c>
      <c r="L141" s="32">
        <v>0</v>
      </c>
      <c r="M141" s="32">
        <f t="shared" si="4"/>
        <v>0</v>
      </c>
      <c r="N141" t="e">
        <f t="shared" si="5"/>
        <v>#DIV/0!</v>
      </c>
    </row>
    <row r="142" ht="18" customHeight="1" spans="1:14">
      <c r="A142" s="22">
        <v>2012503</v>
      </c>
      <c r="B142" s="29" t="s">
        <v>17</v>
      </c>
      <c r="C142" s="30">
        <v>0</v>
      </c>
      <c r="D142" s="26">
        <v>0</v>
      </c>
      <c r="E142" s="26">
        <v>0</v>
      </c>
      <c r="F142" s="27"/>
      <c r="G142" s="28"/>
      <c r="H142" s="29" t="s">
        <v>18</v>
      </c>
      <c r="I142" s="34">
        <v>0</v>
      </c>
      <c r="J142" s="32">
        <v>2012503</v>
      </c>
      <c r="K142" s="32" t="s">
        <v>18</v>
      </c>
      <c r="L142" s="32">
        <v>0</v>
      </c>
      <c r="M142" s="32">
        <f t="shared" si="4"/>
        <v>0</v>
      </c>
      <c r="N142" t="e">
        <f t="shared" si="5"/>
        <v>#DIV/0!</v>
      </c>
    </row>
    <row r="143" ht="18" customHeight="1" spans="1:14">
      <c r="A143" s="22">
        <v>2012504</v>
      </c>
      <c r="B143" s="29" t="s">
        <v>179</v>
      </c>
      <c r="C143" s="30">
        <v>0</v>
      </c>
      <c r="D143" s="26">
        <v>0</v>
      </c>
      <c r="E143" s="26">
        <v>0</v>
      </c>
      <c r="F143" s="27"/>
      <c r="G143" s="28"/>
      <c r="H143" s="29" t="s">
        <v>180</v>
      </c>
      <c r="I143" s="34">
        <v>0</v>
      </c>
      <c r="J143" s="32">
        <v>2012504</v>
      </c>
      <c r="K143" s="32" t="s">
        <v>180</v>
      </c>
      <c r="L143" s="32">
        <v>0</v>
      </c>
      <c r="M143" s="32">
        <f t="shared" si="4"/>
        <v>0</v>
      </c>
      <c r="N143" t="e">
        <f t="shared" si="5"/>
        <v>#DIV/0!</v>
      </c>
    </row>
    <row r="144" ht="18" customHeight="1" spans="1:14">
      <c r="A144" s="22">
        <v>2012505</v>
      </c>
      <c r="B144" s="29" t="s">
        <v>181</v>
      </c>
      <c r="C144" s="30">
        <v>0</v>
      </c>
      <c r="D144" s="26">
        <v>0</v>
      </c>
      <c r="E144" s="26">
        <v>0</v>
      </c>
      <c r="F144" s="27"/>
      <c r="G144" s="28"/>
      <c r="H144" s="29" t="s">
        <v>182</v>
      </c>
      <c r="I144" s="34">
        <v>0</v>
      </c>
      <c r="J144" s="32">
        <v>2012505</v>
      </c>
      <c r="K144" s="32" t="s">
        <v>182</v>
      </c>
      <c r="L144" s="32">
        <v>0</v>
      </c>
      <c r="M144" s="32">
        <f t="shared" si="4"/>
        <v>0</v>
      </c>
      <c r="N144" t="e">
        <f t="shared" si="5"/>
        <v>#DIV/0!</v>
      </c>
    </row>
    <row r="145" ht="18" customHeight="1" spans="1:14">
      <c r="A145" s="22">
        <v>2012550</v>
      </c>
      <c r="B145" s="29" t="s">
        <v>31</v>
      </c>
      <c r="C145" s="30">
        <v>0</v>
      </c>
      <c r="D145" s="26">
        <v>0</v>
      </c>
      <c r="E145" s="26">
        <v>0</v>
      </c>
      <c r="F145" s="27"/>
      <c r="G145" s="28"/>
      <c r="H145" s="29" t="s">
        <v>32</v>
      </c>
      <c r="I145" s="34">
        <v>0</v>
      </c>
      <c r="J145" s="32">
        <v>2012550</v>
      </c>
      <c r="K145" s="32" t="s">
        <v>32</v>
      </c>
      <c r="L145" s="32">
        <v>0</v>
      </c>
      <c r="M145" s="32">
        <f t="shared" si="4"/>
        <v>0</v>
      </c>
      <c r="N145" t="e">
        <f t="shared" si="5"/>
        <v>#DIV/0!</v>
      </c>
    </row>
    <row r="146" ht="18" customHeight="1" spans="1:14">
      <c r="A146" s="22">
        <v>2012599</v>
      </c>
      <c r="B146" s="29" t="s">
        <v>183</v>
      </c>
      <c r="C146" s="30">
        <v>0</v>
      </c>
      <c r="D146" s="26">
        <v>0</v>
      </c>
      <c r="E146" s="26">
        <v>0</v>
      </c>
      <c r="F146" s="27"/>
      <c r="G146" s="28"/>
      <c r="H146" s="29" t="s">
        <v>184</v>
      </c>
      <c r="I146" s="34">
        <v>0</v>
      </c>
      <c r="J146" s="32">
        <v>2012599</v>
      </c>
      <c r="K146" s="32" t="s">
        <v>184</v>
      </c>
      <c r="L146" s="32">
        <v>0</v>
      </c>
      <c r="M146" s="32">
        <f t="shared" si="4"/>
        <v>0</v>
      </c>
      <c r="N146" t="e">
        <f t="shared" si="5"/>
        <v>#DIV/0!</v>
      </c>
    </row>
    <row r="147" ht="18" customHeight="1" spans="1:14">
      <c r="A147" s="22">
        <v>20126</v>
      </c>
      <c r="B147" s="23" t="s">
        <v>185</v>
      </c>
      <c r="C147" s="24">
        <v>285.29</v>
      </c>
      <c r="D147" s="25">
        <v>285.29</v>
      </c>
      <c r="E147" s="26">
        <v>709</v>
      </c>
      <c r="F147" s="27">
        <f>E147/D147</f>
        <v>2.48519050790424</v>
      </c>
      <c r="G147" s="28">
        <v>0.246045694200351</v>
      </c>
      <c r="H147" s="23" t="s">
        <v>186</v>
      </c>
      <c r="I147" s="31">
        <f>SUM(I148:I152)</f>
        <v>569</v>
      </c>
      <c r="J147" s="32">
        <v>20126</v>
      </c>
      <c r="K147" s="32" t="s">
        <v>186</v>
      </c>
      <c r="L147" s="32">
        <v>0</v>
      </c>
      <c r="M147" s="32">
        <f t="shared" si="4"/>
        <v>569</v>
      </c>
      <c r="N147">
        <f t="shared" si="5"/>
        <v>0.246045694200351</v>
      </c>
    </row>
    <row r="148" ht="18" customHeight="1" spans="1:14">
      <c r="A148" s="22">
        <v>2012601</v>
      </c>
      <c r="B148" s="29" t="s">
        <v>13</v>
      </c>
      <c r="C148" s="30">
        <v>197.83</v>
      </c>
      <c r="D148" s="26">
        <v>197.83</v>
      </c>
      <c r="E148" s="26">
        <v>204</v>
      </c>
      <c r="F148" s="27">
        <f>E148/D148</f>
        <v>1.03118839407572</v>
      </c>
      <c r="G148" s="28">
        <v>0.0303030303030303</v>
      </c>
      <c r="H148" s="29" t="s">
        <v>14</v>
      </c>
      <c r="I148" s="34">
        <v>198</v>
      </c>
      <c r="J148" s="32">
        <v>2012601</v>
      </c>
      <c r="K148" s="32" t="s">
        <v>14</v>
      </c>
      <c r="L148" s="32">
        <v>0</v>
      </c>
      <c r="M148" s="32">
        <f t="shared" si="4"/>
        <v>198</v>
      </c>
      <c r="N148">
        <f t="shared" si="5"/>
        <v>0.0303030303030303</v>
      </c>
    </row>
    <row r="149" ht="18" customHeight="1" spans="1:14">
      <c r="A149" s="22">
        <v>2012602</v>
      </c>
      <c r="B149" s="29" t="s">
        <v>15</v>
      </c>
      <c r="C149" s="30">
        <v>0</v>
      </c>
      <c r="D149" s="26">
        <v>0</v>
      </c>
      <c r="E149" s="26">
        <v>0</v>
      </c>
      <c r="F149" s="27"/>
      <c r="G149" s="28"/>
      <c r="H149" s="29" t="s">
        <v>16</v>
      </c>
      <c r="I149" s="34">
        <v>0</v>
      </c>
      <c r="J149" s="32">
        <v>2012602</v>
      </c>
      <c r="K149" s="32" t="s">
        <v>16</v>
      </c>
      <c r="L149" s="32">
        <v>0</v>
      </c>
      <c r="M149" s="32">
        <f t="shared" si="4"/>
        <v>0</v>
      </c>
      <c r="N149" t="e">
        <f t="shared" si="5"/>
        <v>#DIV/0!</v>
      </c>
    </row>
    <row r="150" ht="18" customHeight="1" spans="1:14">
      <c r="A150" s="22">
        <v>2012603</v>
      </c>
      <c r="B150" s="29" t="s">
        <v>17</v>
      </c>
      <c r="C150" s="30">
        <v>0</v>
      </c>
      <c r="D150" s="26">
        <v>0</v>
      </c>
      <c r="E150" s="26">
        <v>0</v>
      </c>
      <c r="F150" s="27"/>
      <c r="G150" s="28"/>
      <c r="H150" s="29" t="s">
        <v>18</v>
      </c>
      <c r="I150" s="34">
        <v>0</v>
      </c>
      <c r="J150" s="32">
        <v>2012603</v>
      </c>
      <c r="K150" s="32" t="s">
        <v>18</v>
      </c>
      <c r="L150" s="32">
        <v>0</v>
      </c>
      <c r="M150" s="32">
        <f t="shared" si="4"/>
        <v>0</v>
      </c>
      <c r="N150" t="e">
        <f t="shared" si="5"/>
        <v>#DIV/0!</v>
      </c>
    </row>
    <row r="151" ht="18" customHeight="1" spans="1:14">
      <c r="A151" s="22">
        <v>2012604</v>
      </c>
      <c r="B151" s="29" t="s">
        <v>187</v>
      </c>
      <c r="C151" s="30">
        <v>87.46</v>
      </c>
      <c r="D151" s="26">
        <v>87.46</v>
      </c>
      <c r="E151" s="26">
        <v>505</v>
      </c>
      <c r="F151" s="27">
        <f>E151/D151</f>
        <v>5.77406814543791</v>
      </c>
      <c r="G151" s="28">
        <v>0.361185983827493</v>
      </c>
      <c r="H151" s="29" t="s">
        <v>188</v>
      </c>
      <c r="I151" s="34">
        <v>371</v>
      </c>
      <c r="J151" s="32">
        <v>2012604</v>
      </c>
      <c r="K151" s="32" t="s">
        <v>188</v>
      </c>
      <c r="L151" s="32">
        <v>0</v>
      </c>
      <c r="M151" s="32">
        <f t="shared" si="4"/>
        <v>371</v>
      </c>
      <c r="N151">
        <f t="shared" si="5"/>
        <v>0.361185983827493</v>
      </c>
    </row>
    <row r="152" ht="18" customHeight="1" spans="1:14">
      <c r="A152" s="22">
        <v>2012699</v>
      </c>
      <c r="B152" s="29" t="s">
        <v>189</v>
      </c>
      <c r="C152" s="30">
        <v>0</v>
      </c>
      <c r="D152" s="26">
        <v>0</v>
      </c>
      <c r="E152" s="26">
        <v>0</v>
      </c>
      <c r="F152" s="27"/>
      <c r="G152" s="28"/>
      <c r="H152" s="29" t="s">
        <v>190</v>
      </c>
      <c r="I152" s="34">
        <v>0</v>
      </c>
      <c r="J152" s="32">
        <v>2012699</v>
      </c>
      <c r="K152" s="32" t="s">
        <v>190</v>
      </c>
      <c r="L152" s="32">
        <v>0</v>
      </c>
      <c r="M152" s="32">
        <f t="shared" si="4"/>
        <v>0</v>
      </c>
      <c r="N152" t="e">
        <f t="shared" si="5"/>
        <v>#DIV/0!</v>
      </c>
    </row>
    <row r="153" ht="18" customHeight="1" spans="1:14">
      <c r="A153" s="22">
        <v>20128</v>
      </c>
      <c r="B153" s="23" t="s">
        <v>191</v>
      </c>
      <c r="C153" s="24">
        <v>72.65</v>
      </c>
      <c r="D153" s="25">
        <v>72.65</v>
      </c>
      <c r="E153" s="26">
        <v>83</v>
      </c>
      <c r="F153" s="27">
        <f>E153/D153</f>
        <v>1.1424638678596</v>
      </c>
      <c r="G153" s="28">
        <v>0.431034482758621</v>
      </c>
      <c r="H153" s="23" t="s">
        <v>192</v>
      </c>
      <c r="I153" s="31">
        <f>SUM(I154:I159)</f>
        <v>58</v>
      </c>
      <c r="J153" s="32">
        <v>20128</v>
      </c>
      <c r="K153" s="32" t="s">
        <v>192</v>
      </c>
      <c r="L153" s="32">
        <v>0</v>
      </c>
      <c r="M153" s="32">
        <f t="shared" si="4"/>
        <v>58</v>
      </c>
      <c r="N153">
        <f t="shared" si="5"/>
        <v>0.431034482758621</v>
      </c>
    </row>
    <row r="154" ht="18" customHeight="1" spans="1:14">
      <c r="A154" s="22">
        <v>2012801</v>
      </c>
      <c r="B154" s="29" t="s">
        <v>13</v>
      </c>
      <c r="C154" s="30">
        <v>50.04</v>
      </c>
      <c r="D154" s="26">
        <v>50.04</v>
      </c>
      <c r="E154" s="26">
        <v>61</v>
      </c>
      <c r="F154" s="27">
        <f>E154/D154</f>
        <v>1.21902478017586</v>
      </c>
      <c r="G154" s="28">
        <v>0.196078431372549</v>
      </c>
      <c r="H154" s="29" t="s">
        <v>14</v>
      </c>
      <c r="I154" s="34">
        <v>51</v>
      </c>
      <c r="J154" s="32">
        <v>2012801</v>
      </c>
      <c r="K154" s="32" t="s">
        <v>14</v>
      </c>
      <c r="L154" s="32">
        <v>0</v>
      </c>
      <c r="M154" s="32">
        <f t="shared" si="4"/>
        <v>51</v>
      </c>
      <c r="N154">
        <f t="shared" si="5"/>
        <v>0.196078431372549</v>
      </c>
    </row>
    <row r="155" ht="18" customHeight="1" spans="1:14">
      <c r="A155" s="22">
        <v>2012802</v>
      </c>
      <c r="B155" s="29" t="s">
        <v>15</v>
      </c>
      <c r="C155" s="30">
        <v>17.61</v>
      </c>
      <c r="D155" s="26">
        <v>17.61</v>
      </c>
      <c r="E155" s="26">
        <v>17</v>
      </c>
      <c r="F155" s="27">
        <f>E155/D155</f>
        <v>0.965360590573538</v>
      </c>
      <c r="G155" s="28">
        <v>1.83333333333333</v>
      </c>
      <c r="H155" s="29" t="s">
        <v>16</v>
      </c>
      <c r="I155" s="34">
        <v>6</v>
      </c>
      <c r="J155" s="32">
        <v>2012802</v>
      </c>
      <c r="K155" s="32" t="s">
        <v>16</v>
      </c>
      <c r="L155" s="32">
        <v>0</v>
      </c>
      <c r="M155" s="32">
        <f t="shared" si="4"/>
        <v>6</v>
      </c>
      <c r="N155">
        <f t="shared" si="5"/>
        <v>1.83333333333333</v>
      </c>
    </row>
    <row r="156" ht="18" customHeight="1" spans="1:14">
      <c r="A156" s="22">
        <v>2012803</v>
      </c>
      <c r="B156" s="29" t="s">
        <v>17</v>
      </c>
      <c r="C156" s="30">
        <v>0</v>
      </c>
      <c r="D156" s="26">
        <v>0</v>
      </c>
      <c r="E156" s="26">
        <v>0</v>
      </c>
      <c r="F156" s="27"/>
      <c r="G156" s="28"/>
      <c r="H156" s="29" t="s">
        <v>18</v>
      </c>
      <c r="I156" s="34">
        <v>0</v>
      </c>
      <c r="J156" s="32">
        <v>2012803</v>
      </c>
      <c r="K156" s="32" t="s">
        <v>18</v>
      </c>
      <c r="L156" s="32">
        <v>0</v>
      </c>
      <c r="M156" s="32">
        <f t="shared" si="4"/>
        <v>0</v>
      </c>
      <c r="N156" t="e">
        <f t="shared" si="5"/>
        <v>#DIV/0!</v>
      </c>
    </row>
    <row r="157" ht="18" customHeight="1" spans="1:14">
      <c r="A157" s="22">
        <v>2012804</v>
      </c>
      <c r="B157" s="29" t="s">
        <v>41</v>
      </c>
      <c r="C157" s="30">
        <v>5</v>
      </c>
      <c r="D157" s="26">
        <v>5</v>
      </c>
      <c r="E157" s="26">
        <v>5</v>
      </c>
      <c r="F157" s="27">
        <f>E157/D157</f>
        <v>1</v>
      </c>
      <c r="G157" s="28">
        <v>4</v>
      </c>
      <c r="H157" s="29" t="s">
        <v>42</v>
      </c>
      <c r="I157" s="34">
        <v>1</v>
      </c>
      <c r="J157" s="32">
        <v>2012804</v>
      </c>
      <c r="K157" s="32" t="s">
        <v>42</v>
      </c>
      <c r="L157" s="32">
        <v>0</v>
      </c>
      <c r="M157" s="32">
        <f t="shared" si="4"/>
        <v>1</v>
      </c>
      <c r="N157">
        <f t="shared" si="5"/>
        <v>4</v>
      </c>
    </row>
    <row r="158" ht="18" customHeight="1" spans="1:14">
      <c r="A158" s="22">
        <v>2012850</v>
      </c>
      <c r="B158" s="29" t="s">
        <v>31</v>
      </c>
      <c r="C158" s="30">
        <v>0</v>
      </c>
      <c r="D158" s="26">
        <v>0</v>
      </c>
      <c r="E158" s="26">
        <v>0</v>
      </c>
      <c r="F158" s="27"/>
      <c r="G158" s="28"/>
      <c r="H158" s="29" t="s">
        <v>32</v>
      </c>
      <c r="I158" s="34">
        <v>0</v>
      </c>
      <c r="J158" s="32">
        <v>2012850</v>
      </c>
      <c r="K158" s="32" t="s">
        <v>32</v>
      </c>
      <c r="L158" s="32">
        <v>0</v>
      </c>
      <c r="M158" s="32">
        <f t="shared" si="4"/>
        <v>0</v>
      </c>
      <c r="N158" t="e">
        <f t="shared" si="5"/>
        <v>#DIV/0!</v>
      </c>
    </row>
    <row r="159" ht="18" customHeight="1" spans="1:14">
      <c r="A159" s="22">
        <v>2012899</v>
      </c>
      <c r="B159" s="29" t="s">
        <v>193</v>
      </c>
      <c r="C159" s="30">
        <v>0</v>
      </c>
      <c r="D159" s="26">
        <v>0</v>
      </c>
      <c r="E159" s="26">
        <v>0</v>
      </c>
      <c r="F159" s="27"/>
      <c r="G159" s="28"/>
      <c r="H159" s="29" t="s">
        <v>194</v>
      </c>
      <c r="I159" s="34">
        <v>0</v>
      </c>
      <c r="J159" s="32">
        <v>2012899</v>
      </c>
      <c r="K159" s="32" t="s">
        <v>194</v>
      </c>
      <c r="L159" s="32">
        <v>0</v>
      </c>
      <c r="M159" s="32">
        <f t="shared" si="4"/>
        <v>0</v>
      </c>
      <c r="N159" t="e">
        <f t="shared" si="5"/>
        <v>#DIV/0!</v>
      </c>
    </row>
    <row r="160" ht="18" customHeight="1" spans="1:14">
      <c r="A160" s="22">
        <v>20129</v>
      </c>
      <c r="B160" s="23" t="s">
        <v>195</v>
      </c>
      <c r="C160" s="24">
        <v>320.45</v>
      </c>
      <c r="D160" s="25">
        <v>320.45</v>
      </c>
      <c r="E160" s="26">
        <v>541</v>
      </c>
      <c r="F160" s="27">
        <f>E160/D160</f>
        <v>1.68825089717585</v>
      </c>
      <c r="G160" s="28">
        <v>0.355889724310777</v>
      </c>
      <c r="H160" s="23" t="s">
        <v>196</v>
      </c>
      <c r="I160" s="31">
        <f>SUM(I161:I166)</f>
        <v>399</v>
      </c>
      <c r="J160" s="32">
        <v>20129</v>
      </c>
      <c r="K160" s="32" t="s">
        <v>196</v>
      </c>
      <c r="L160" s="32">
        <v>0</v>
      </c>
      <c r="M160" s="32">
        <f t="shared" si="4"/>
        <v>399</v>
      </c>
      <c r="N160">
        <f t="shared" si="5"/>
        <v>0.355889724310777</v>
      </c>
    </row>
    <row r="161" ht="18" customHeight="1" spans="1:14">
      <c r="A161" s="22">
        <v>2012901</v>
      </c>
      <c r="B161" s="29" t="s">
        <v>13</v>
      </c>
      <c r="C161" s="30">
        <v>201.22</v>
      </c>
      <c r="D161" s="26">
        <v>201.22</v>
      </c>
      <c r="E161" s="26">
        <v>666</v>
      </c>
      <c r="F161" s="27">
        <f>E161/D161</f>
        <v>3.30981015803598</v>
      </c>
      <c r="G161" s="28">
        <v>2.21739130434783</v>
      </c>
      <c r="H161" s="29" t="s">
        <v>14</v>
      </c>
      <c r="I161" s="34">
        <v>207</v>
      </c>
      <c r="J161" s="32">
        <v>2012901</v>
      </c>
      <c r="K161" s="32" t="s">
        <v>14</v>
      </c>
      <c r="L161" s="32">
        <v>0</v>
      </c>
      <c r="M161" s="32">
        <f t="shared" si="4"/>
        <v>207</v>
      </c>
      <c r="N161">
        <f t="shared" si="5"/>
        <v>2.21739130434783</v>
      </c>
    </row>
    <row r="162" ht="18" customHeight="1" spans="1:14">
      <c r="A162" s="22">
        <v>2012902</v>
      </c>
      <c r="B162" s="29" t="s">
        <v>15</v>
      </c>
      <c r="C162" s="30">
        <v>57.25</v>
      </c>
      <c r="D162" s="26">
        <v>57.25</v>
      </c>
      <c r="E162" s="26">
        <v>81</v>
      </c>
      <c r="F162" s="27">
        <f>E162/D162</f>
        <v>1.41484716157205</v>
      </c>
      <c r="G162" s="28">
        <v>-0.381679389312977</v>
      </c>
      <c r="H162" s="29" t="s">
        <v>16</v>
      </c>
      <c r="I162" s="34">
        <v>131</v>
      </c>
      <c r="J162" s="32">
        <v>2012902</v>
      </c>
      <c r="K162" s="32" t="s">
        <v>16</v>
      </c>
      <c r="L162" s="32">
        <v>0</v>
      </c>
      <c r="M162" s="32">
        <f t="shared" si="4"/>
        <v>131</v>
      </c>
      <c r="N162">
        <f t="shared" si="5"/>
        <v>-0.381679389312977</v>
      </c>
    </row>
    <row r="163" ht="18" customHeight="1" spans="1:14">
      <c r="A163" s="22">
        <v>2012903</v>
      </c>
      <c r="B163" s="29" t="s">
        <v>17</v>
      </c>
      <c r="C163" s="30">
        <v>0</v>
      </c>
      <c r="D163" s="26">
        <v>0</v>
      </c>
      <c r="E163" s="26">
        <v>0</v>
      </c>
      <c r="F163" s="27"/>
      <c r="G163" s="28"/>
      <c r="H163" s="29" t="s">
        <v>18</v>
      </c>
      <c r="I163" s="34">
        <v>0</v>
      </c>
      <c r="J163" s="32">
        <v>2012903</v>
      </c>
      <c r="K163" s="32" t="s">
        <v>18</v>
      </c>
      <c r="L163" s="32">
        <v>0</v>
      </c>
      <c r="M163" s="32">
        <f t="shared" si="4"/>
        <v>0</v>
      </c>
      <c r="N163" t="e">
        <f t="shared" si="5"/>
        <v>#DIV/0!</v>
      </c>
    </row>
    <row r="164" ht="18" customHeight="1" spans="1:14">
      <c r="A164" s="22">
        <v>2012906</v>
      </c>
      <c r="B164" s="29" t="s">
        <v>197</v>
      </c>
      <c r="C164" s="30">
        <v>0</v>
      </c>
      <c r="D164" s="26">
        <v>0</v>
      </c>
      <c r="E164" s="26">
        <v>0</v>
      </c>
      <c r="F164" s="27"/>
      <c r="G164" s="28"/>
      <c r="H164" s="29" t="s">
        <v>198</v>
      </c>
      <c r="I164" s="34">
        <v>0</v>
      </c>
      <c r="J164" s="32">
        <v>2012906</v>
      </c>
      <c r="K164" s="32" t="s">
        <v>198</v>
      </c>
      <c r="L164" s="32">
        <v>0</v>
      </c>
      <c r="M164" s="32">
        <f t="shared" si="4"/>
        <v>0</v>
      </c>
      <c r="N164" t="e">
        <f t="shared" si="5"/>
        <v>#DIV/0!</v>
      </c>
    </row>
    <row r="165" ht="18" customHeight="1" spans="1:14">
      <c r="A165" s="22">
        <v>2012950</v>
      </c>
      <c r="B165" s="29" t="s">
        <v>31</v>
      </c>
      <c r="C165" s="30">
        <v>61.98</v>
      </c>
      <c r="D165" s="26">
        <v>61.98</v>
      </c>
      <c r="E165" s="26">
        <v>61</v>
      </c>
      <c r="F165" s="27">
        <f>E165/D165</f>
        <v>0.984188447886415</v>
      </c>
      <c r="G165" s="28">
        <v>0</v>
      </c>
      <c r="H165" s="29" t="s">
        <v>32</v>
      </c>
      <c r="I165" s="34">
        <v>61</v>
      </c>
      <c r="J165" s="32">
        <v>2012950</v>
      </c>
      <c r="K165" s="32" t="s">
        <v>32</v>
      </c>
      <c r="L165" s="32">
        <v>0</v>
      </c>
      <c r="M165" s="32">
        <f t="shared" si="4"/>
        <v>61</v>
      </c>
      <c r="N165">
        <f t="shared" si="5"/>
        <v>0</v>
      </c>
    </row>
    <row r="166" ht="18" customHeight="1" spans="1:14">
      <c r="A166" s="22">
        <v>2012999</v>
      </c>
      <c r="B166" s="29" t="s">
        <v>199</v>
      </c>
      <c r="C166" s="30">
        <v>0</v>
      </c>
      <c r="D166" s="26">
        <v>0</v>
      </c>
      <c r="E166" s="26">
        <v>-267</v>
      </c>
      <c r="F166" s="27">
        <v>0</v>
      </c>
      <c r="G166" s="28">
        <v>1</v>
      </c>
      <c r="H166" s="29" t="s">
        <v>200</v>
      </c>
      <c r="I166" s="34">
        <v>0</v>
      </c>
      <c r="J166" s="32">
        <v>2012999</v>
      </c>
      <c r="K166" s="32" t="s">
        <v>200</v>
      </c>
      <c r="L166" s="32">
        <v>0</v>
      </c>
      <c r="M166" s="32">
        <f t="shared" si="4"/>
        <v>0</v>
      </c>
      <c r="N166" t="e">
        <f t="shared" si="5"/>
        <v>#DIV/0!</v>
      </c>
    </row>
    <row r="167" ht="18" customHeight="1" spans="1:14">
      <c r="A167" s="22">
        <v>20131</v>
      </c>
      <c r="B167" s="23" t="s">
        <v>201</v>
      </c>
      <c r="C167" s="24">
        <v>507.05</v>
      </c>
      <c r="D167" s="25">
        <v>507.05</v>
      </c>
      <c r="E167" s="26">
        <v>540</v>
      </c>
      <c r="F167" s="27">
        <f>E167/D167</f>
        <v>1.06498372941525</v>
      </c>
      <c r="G167" s="28">
        <v>0.148936170212766</v>
      </c>
      <c r="H167" s="23" t="s">
        <v>202</v>
      </c>
      <c r="I167" s="31">
        <f>SUM(I168:I173)</f>
        <v>470</v>
      </c>
      <c r="J167" s="32">
        <v>20131</v>
      </c>
      <c r="K167" s="32" t="s">
        <v>202</v>
      </c>
      <c r="L167" s="32">
        <v>0</v>
      </c>
      <c r="M167" s="32">
        <f t="shared" si="4"/>
        <v>470</v>
      </c>
      <c r="N167">
        <f t="shared" si="5"/>
        <v>0.148936170212766</v>
      </c>
    </row>
    <row r="168" ht="18" customHeight="1" spans="1:14">
      <c r="A168" s="22">
        <v>2013101</v>
      </c>
      <c r="B168" s="29" t="s">
        <v>13</v>
      </c>
      <c r="C168" s="30">
        <v>363.58</v>
      </c>
      <c r="D168" s="26">
        <v>363.58</v>
      </c>
      <c r="E168" s="26">
        <v>366</v>
      </c>
      <c r="F168" s="27">
        <f>E168/D168</f>
        <v>1.00665603168491</v>
      </c>
      <c r="G168" s="28">
        <v>-0.00813008130081305</v>
      </c>
      <c r="H168" s="29" t="s">
        <v>14</v>
      </c>
      <c r="I168" s="34">
        <v>369</v>
      </c>
      <c r="J168" s="32">
        <v>2013101</v>
      </c>
      <c r="K168" s="32" t="s">
        <v>14</v>
      </c>
      <c r="L168" s="32">
        <v>0</v>
      </c>
      <c r="M168" s="32">
        <f t="shared" si="4"/>
        <v>369</v>
      </c>
      <c r="N168">
        <f t="shared" si="5"/>
        <v>-0.00813008130081305</v>
      </c>
    </row>
    <row r="169" ht="18" customHeight="1" spans="1:14">
      <c r="A169" s="22">
        <v>2013102</v>
      </c>
      <c r="B169" s="29" t="s">
        <v>15</v>
      </c>
      <c r="C169" s="30">
        <v>143.47</v>
      </c>
      <c r="D169" s="26">
        <v>143.47</v>
      </c>
      <c r="E169" s="26">
        <v>174</v>
      </c>
      <c r="F169" s="27">
        <f>E169/D169</f>
        <v>1.21279710043912</v>
      </c>
      <c r="G169" s="28">
        <v>0.8125</v>
      </c>
      <c r="H169" s="29" t="s">
        <v>16</v>
      </c>
      <c r="I169" s="34">
        <v>96</v>
      </c>
      <c r="J169" s="32">
        <v>2013102</v>
      </c>
      <c r="K169" s="32" t="s">
        <v>16</v>
      </c>
      <c r="L169" s="32">
        <v>0</v>
      </c>
      <c r="M169" s="32">
        <f t="shared" si="4"/>
        <v>96</v>
      </c>
      <c r="N169">
        <f t="shared" si="5"/>
        <v>0.8125</v>
      </c>
    </row>
    <row r="170" ht="18" customHeight="1" spans="1:14">
      <c r="A170" s="22">
        <v>2013103</v>
      </c>
      <c r="B170" s="29" t="s">
        <v>17</v>
      </c>
      <c r="C170" s="30">
        <v>0</v>
      </c>
      <c r="D170" s="26">
        <v>0</v>
      </c>
      <c r="E170" s="26">
        <v>0</v>
      </c>
      <c r="F170" s="27"/>
      <c r="G170" s="28"/>
      <c r="H170" s="29" t="s">
        <v>18</v>
      </c>
      <c r="I170" s="34">
        <v>0</v>
      </c>
      <c r="J170" s="32">
        <v>2013103</v>
      </c>
      <c r="K170" s="32" t="s">
        <v>18</v>
      </c>
      <c r="L170" s="32">
        <v>0</v>
      </c>
      <c r="M170" s="32">
        <f t="shared" si="4"/>
        <v>0</v>
      </c>
      <c r="N170" t="e">
        <f t="shared" si="5"/>
        <v>#DIV/0!</v>
      </c>
    </row>
    <row r="171" ht="18" customHeight="1" spans="1:14">
      <c r="A171" s="22">
        <v>2013105</v>
      </c>
      <c r="B171" s="29" t="s">
        <v>203</v>
      </c>
      <c r="C171" s="30">
        <v>0</v>
      </c>
      <c r="D171" s="26">
        <v>0</v>
      </c>
      <c r="E171" s="26">
        <v>0</v>
      </c>
      <c r="F171" s="27"/>
      <c r="G171" s="28"/>
      <c r="H171" s="29" t="s">
        <v>204</v>
      </c>
      <c r="I171" s="34">
        <v>0</v>
      </c>
      <c r="J171" s="32">
        <v>2013105</v>
      </c>
      <c r="K171" s="32" t="s">
        <v>204</v>
      </c>
      <c r="L171" s="32">
        <v>0</v>
      </c>
      <c r="M171" s="32">
        <f t="shared" si="4"/>
        <v>0</v>
      </c>
      <c r="N171" t="e">
        <f t="shared" si="5"/>
        <v>#DIV/0!</v>
      </c>
    </row>
    <row r="172" ht="18" customHeight="1" spans="1:14">
      <c r="A172" s="22">
        <v>2013150</v>
      </c>
      <c r="B172" s="29" t="s">
        <v>31</v>
      </c>
      <c r="C172" s="30">
        <v>0</v>
      </c>
      <c r="D172" s="26">
        <v>0</v>
      </c>
      <c r="E172" s="26">
        <v>0</v>
      </c>
      <c r="F172" s="27"/>
      <c r="G172" s="28"/>
      <c r="H172" s="29" t="s">
        <v>32</v>
      </c>
      <c r="I172" s="34">
        <v>0</v>
      </c>
      <c r="J172" s="32">
        <v>2013150</v>
      </c>
      <c r="K172" s="32" t="s">
        <v>32</v>
      </c>
      <c r="L172" s="32">
        <v>0</v>
      </c>
      <c r="M172" s="32">
        <f t="shared" si="4"/>
        <v>0</v>
      </c>
      <c r="N172" t="e">
        <f t="shared" si="5"/>
        <v>#DIV/0!</v>
      </c>
    </row>
    <row r="173" ht="18" customHeight="1" spans="1:14">
      <c r="A173" s="22">
        <v>2013199</v>
      </c>
      <c r="B173" s="29" t="s">
        <v>205</v>
      </c>
      <c r="C173" s="30">
        <v>0</v>
      </c>
      <c r="D173" s="26">
        <v>0</v>
      </c>
      <c r="E173" s="26">
        <v>0</v>
      </c>
      <c r="F173" s="27"/>
      <c r="G173" s="28">
        <v>-1</v>
      </c>
      <c r="H173" s="29" t="s">
        <v>206</v>
      </c>
      <c r="I173" s="34">
        <v>5</v>
      </c>
      <c r="J173" s="32">
        <v>2013199</v>
      </c>
      <c r="K173" s="32" t="s">
        <v>206</v>
      </c>
      <c r="L173" s="32">
        <v>0</v>
      </c>
      <c r="M173" s="32">
        <f t="shared" si="4"/>
        <v>5</v>
      </c>
      <c r="N173">
        <f t="shared" si="5"/>
        <v>-1</v>
      </c>
    </row>
    <row r="174" ht="18" customHeight="1" spans="1:14">
      <c r="A174" s="22">
        <v>20132</v>
      </c>
      <c r="B174" s="23" t="s">
        <v>207</v>
      </c>
      <c r="C174" s="24">
        <v>1516.14</v>
      </c>
      <c r="D174" s="25">
        <v>1516.14</v>
      </c>
      <c r="E174" s="26">
        <v>1235</v>
      </c>
      <c r="F174" s="27">
        <f>E174/D174</f>
        <v>0.814568575461369</v>
      </c>
      <c r="G174" s="28">
        <v>0.00324939073923636</v>
      </c>
      <c r="H174" s="23" t="s">
        <v>208</v>
      </c>
      <c r="I174" s="31">
        <f>SUM(I175:I180)</f>
        <v>1231</v>
      </c>
      <c r="J174" s="32">
        <v>20132</v>
      </c>
      <c r="K174" s="32" t="s">
        <v>208</v>
      </c>
      <c r="L174" s="32">
        <v>0</v>
      </c>
      <c r="M174" s="32">
        <f t="shared" si="4"/>
        <v>1231</v>
      </c>
      <c r="N174">
        <f t="shared" si="5"/>
        <v>0.00324939073923636</v>
      </c>
    </row>
    <row r="175" ht="18" customHeight="1" spans="1:14">
      <c r="A175" s="22">
        <v>2013201</v>
      </c>
      <c r="B175" s="29" t="s">
        <v>13</v>
      </c>
      <c r="C175" s="30">
        <v>469.3</v>
      </c>
      <c r="D175" s="26">
        <v>469.3</v>
      </c>
      <c r="E175" s="26">
        <v>500</v>
      </c>
      <c r="F175" s="27">
        <f>E175/D175</f>
        <v>1.06541657788195</v>
      </c>
      <c r="G175" s="28">
        <v>-0.00398406374501992</v>
      </c>
      <c r="H175" s="29" t="s">
        <v>14</v>
      </c>
      <c r="I175" s="34">
        <v>502</v>
      </c>
      <c r="J175" s="32">
        <v>2013201</v>
      </c>
      <c r="K175" s="32" t="s">
        <v>14</v>
      </c>
      <c r="L175" s="32">
        <v>0</v>
      </c>
      <c r="M175" s="32">
        <f t="shared" si="4"/>
        <v>502</v>
      </c>
      <c r="N175">
        <f t="shared" si="5"/>
        <v>-0.00398406374501992</v>
      </c>
    </row>
    <row r="176" ht="18" customHeight="1" spans="1:14">
      <c r="A176" s="22">
        <v>2013202</v>
      </c>
      <c r="B176" s="29" t="s">
        <v>15</v>
      </c>
      <c r="C176" s="30">
        <v>811.84</v>
      </c>
      <c r="D176" s="26">
        <v>811.84</v>
      </c>
      <c r="E176" s="26">
        <v>450</v>
      </c>
      <c r="F176" s="27">
        <f>E176/D176</f>
        <v>0.554296413086322</v>
      </c>
      <c r="G176" s="28">
        <v>0.590106007067138</v>
      </c>
      <c r="H176" s="29" t="s">
        <v>16</v>
      </c>
      <c r="I176" s="34">
        <v>283</v>
      </c>
      <c r="J176" s="32">
        <v>2013202</v>
      </c>
      <c r="K176" s="32" t="s">
        <v>16</v>
      </c>
      <c r="L176" s="32">
        <v>0</v>
      </c>
      <c r="M176" s="32">
        <f t="shared" si="4"/>
        <v>283</v>
      </c>
      <c r="N176">
        <f t="shared" si="5"/>
        <v>0.590106007067138</v>
      </c>
    </row>
    <row r="177" ht="18" customHeight="1" spans="1:14">
      <c r="A177" s="22">
        <v>2013203</v>
      </c>
      <c r="B177" s="29" t="s">
        <v>17</v>
      </c>
      <c r="C177" s="30">
        <v>0</v>
      </c>
      <c r="D177" s="26">
        <v>0</v>
      </c>
      <c r="E177" s="26">
        <v>0</v>
      </c>
      <c r="F177" s="27"/>
      <c r="G177" s="28"/>
      <c r="H177" s="29" t="s">
        <v>18</v>
      </c>
      <c r="I177" s="34">
        <v>0</v>
      </c>
      <c r="J177" s="32">
        <v>2013203</v>
      </c>
      <c r="K177" s="32" t="s">
        <v>18</v>
      </c>
      <c r="L177" s="32">
        <v>0</v>
      </c>
      <c r="M177" s="32">
        <f t="shared" si="4"/>
        <v>0</v>
      </c>
      <c r="N177" t="e">
        <f t="shared" si="5"/>
        <v>#DIV/0!</v>
      </c>
    </row>
    <row r="178" ht="18" customHeight="1" spans="1:14">
      <c r="A178" s="22">
        <v>2013204</v>
      </c>
      <c r="B178" s="29" t="s">
        <v>209</v>
      </c>
      <c r="C178" s="30">
        <v>0</v>
      </c>
      <c r="D178" s="26">
        <v>0</v>
      </c>
      <c r="E178" s="26">
        <v>0</v>
      </c>
      <c r="F178" s="27"/>
      <c r="G178" s="28"/>
      <c r="H178" s="29" t="s">
        <v>210</v>
      </c>
      <c r="I178" s="34">
        <v>0</v>
      </c>
      <c r="J178" s="32">
        <v>2013204</v>
      </c>
      <c r="K178" s="32" t="s">
        <v>210</v>
      </c>
      <c r="L178" s="32">
        <v>0</v>
      </c>
      <c r="M178" s="32">
        <f t="shared" si="4"/>
        <v>0</v>
      </c>
      <c r="N178" t="e">
        <f t="shared" si="5"/>
        <v>#DIV/0!</v>
      </c>
    </row>
    <row r="179" ht="18" customHeight="1" spans="1:14">
      <c r="A179" s="22">
        <v>2013250</v>
      </c>
      <c r="B179" s="29" t="s">
        <v>31</v>
      </c>
      <c r="C179" s="30">
        <v>0</v>
      </c>
      <c r="D179" s="26">
        <v>0</v>
      </c>
      <c r="E179" s="26">
        <v>0</v>
      </c>
      <c r="F179" s="27"/>
      <c r="G179" s="28"/>
      <c r="H179" s="29" t="s">
        <v>32</v>
      </c>
      <c r="I179" s="34">
        <v>0</v>
      </c>
      <c r="J179" s="32">
        <v>2013250</v>
      </c>
      <c r="K179" s="32" t="s">
        <v>32</v>
      </c>
      <c r="L179" s="32">
        <v>0</v>
      </c>
      <c r="M179" s="32">
        <f t="shared" si="4"/>
        <v>0</v>
      </c>
      <c r="N179" t="e">
        <f t="shared" si="5"/>
        <v>#DIV/0!</v>
      </c>
    </row>
    <row r="180" ht="18" customHeight="1" spans="1:14">
      <c r="A180" s="22">
        <v>2013299</v>
      </c>
      <c r="B180" s="29" t="s">
        <v>211</v>
      </c>
      <c r="C180" s="30">
        <v>235</v>
      </c>
      <c r="D180" s="26">
        <v>235</v>
      </c>
      <c r="E180" s="26">
        <v>285</v>
      </c>
      <c r="F180" s="27">
        <f>E180/D180</f>
        <v>1.21276595744681</v>
      </c>
      <c r="G180" s="28">
        <v>-0.360986547085202</v>
      </c>
      <c r="H180" s="29" t="s">
        <v>212</v>
      </c>
      <c r="I180" s="34">
        <v>446</v>
      </c>
      <c r="J180" s="32">
        <v>2013299</v>
      </c>
      <c r="K180" s="32" t="s">
        <v>212</v>
      </c>
      <c r="L180" s="32">
        <v>0</v>
      </c>
      <c r="M180" s="32">
        <f t="shared" si="4"/>
        <v>446</v>
      </c>
      <c r="N180">
        <f t="shared" si="5"/>
        <v>-0.360986547085202</v>
      </c>
    </row>
    <row r="181" ht="18" customHeight="1" spans="1:14">
      <c r="A181" s="22">
        <v>20133</v>
      </c>
      <c r="B181" s="23" t="s">
        <v>213</v>
      </c>
      <c r="C181" s="24">
        <v>1015.04</v>
      </c>
      <c r="D181" s="25">
        <v>1015.04</v>
      </c>
      <c r="E181" s="26">
        <v>672</v>
      </c>
      <c r="F181" s="27">
        <f>E181/D181</f>
        <v>0.662042875157629</v>
      </c>
      <c r="G181" s="28">
        <v>-0.226697353279632</v>
      </c>
      <c r="H181" s="23" t="s">
        <v>214</v>
      </c>
      <c r="I181" s="31">
        <f>SUM(I182:I187)</f>
        <v>869</v>
      </c>
      <c r="J181" s="32">
        <v>20133</v>
      </c>
      <c r="K181" s="32" t="s">
        <v>214</v>
      </c>
      <c r="L181" s="32">
        <v>0</v>
      </c>
      <c r="M181" s="32">
        <f t="shared" si="4"/>
        <v>869</v>
      </c>
      <c r="N181">
        <f t="shared" si="5"/>
        <v>-0.226697353279632</v>
      </c>
    </row>
    <row r="182" ht="18" customHeight="1" spans="1:14">
      <c r="A182" s="22">
        <v>2013301</v>
      </c>
      <c r="B182" s="29" t="s">
        <v>13</v>
      </c>
      <c r="C182" s="30">
        <v>175.75</v>
      </c>
      <c r="D182" s="26">
        <v>175.75</v>
      </c>
      <c r="E182" s="26">
        <v>175</v>
      </c>
      <c r="F182" s="27">
        <f>E182/D182</f>
        <v>0.995732574679943</v>
      </c>
      <c r="G182" s="28">
        <v>0.166666666666667</v>
      </c>
      <c r="H182" s="29" t="s">
        <v>14</v>
      </c>
      <c r="I182" s="34">
        <v>150</v>
      </c>
      <c r="J182" s="32">
        <v>2013301</v>
      </c>
      <c r="K182" s="32" t="s">
        <v>14</v>
      </c>
      <c r="L182" s="32">
        <v>0</v>
      </c>
      <c r="M182" s="32">
        <f t="shared" si="4"/>
        <v>150</v>
      </c>
      <c r="N182">
        <f t="shared" si="5"/>
        <v>0.166666666666667</v>
      </c>
    </row>
    <row r="183" ht="18" customHeight="1" spans="1:14">
      <c r="A183" s="22">
        <v>2013302</v>
      </c>
      <c r="B183" s="29" t="s">
        <v>15</v>
      </c>
      <c r="C183" s="30">
        <v>223</v>
      </c>
      <c r="D183" s="26">
        <v>223</v>
      </c>
      <c r="E183" s="26">
        <v>56</v>
      </c>
      <c r="F183" s="27">
        <f>E183/D183</f>
        <v>0.251121076233184</v>
      </c>
      <c r="G183" s="28">
        <v>-0.211267605633803</v>
      </c>
      <c r="H183" s="29" t="s">
        <v>16</v>
      </c>
      <c r="I183" s="34">
        <v>71</v>
      </c>
      <c r="J183" s="32">
        <v>2013302</v>
      </c>
      <c r="K183" s="32" t="s">
        <v>16</v>
      </c>
      <c r="L183" s="32">
        <v>0</v>
      </c>
      <c r="M183" s="32">
        <f t="shared" si="4"/>
        <v>71</v>
      </c>
      <c r="N183">
        <f t="shared" si="5"/>
        <v>-0.211267605633803</v>
      </c>
    </row>
    <row r="184" ht="18" customHeight="1" spans="1:14">
      <c r="A184" s="22">
        <v>2013303</v>
      </c>
      <c r="B184" s="29" t="s">
        <v>17</v>
      </c>
      <c r="C184" s="30">
        <v>0</v>
      </c>
      <c r="D184" s="26">
        <v>0</v>
      </c>
      <c r="E184" s="26">
        <v>0</v>
      </c>
      <c r="F184" s="27"/>
      <c r="G184" s="28"/>
      <c r="H184" s="29" t="s">
        <v>18</v>
      </c>
      <c r="I184" s="34">
        <v>0</v>
      </c>
      <c r="J184" s="32">
        <v>2013303</v>
      </c>
      <c r="K184" s="32" t="s">
        <v>18</v>
      </c>
      <c r="L184" s="32">
        <v>0</v>
      </c>
      <c r="M184" s="32">
        <f t="shared" si="4"/>
        <v>0</v>
      </c>
      <c r="N184" t="e">
        <f t="shared" si="5"/>
        <v>#DIV/0!</v>
      </c>
    </row>
    <row r="185" ht="18" customHeight="1" spans="1:14">
      <c r="A185" s="22">
        <v>2013304</v>
      </c>
      <c r="B185" s="29" t="s">
        <v>215</v>
      </c>
      <c r="C185" s="30">
        <v>394</v>
      </c>
      <c r="D185" s="26">
        <v>394</v>
      </c>
      <c r="E185" s="26">
        <v>194</v>
      </c>
      <c r="F185" s="27">
        <f t="shared" ref="F185:F190" si="6">E185/D185</f>
        <v>0.49238578680203</v>
      </c>
      <c r="G185" s="28">
        <v>1</v>
      </c>
      <c r="H185" s="29" t="s">
        <v>216</v>
      </c>
      <c r="I185" s="34">
        <v>0</v>
      </c>
      <c r="J185" s="32">
        <v>2013304</v>
      </c>
      <c r="K185" s="32" t="s">
        <v>216</v>
      </c>
      <c r="L185" s="32">
        <v>0</v>
      </c>
      <c r="M185" s="32">
        <f t="shared" si="4"/>
        <v>0</v>
      </c>
      <c r="N185" t="e">
        <f t="shared" si="5"/>
        <v>#DIV/0!</v>
      </c>
    </row>
    <row r="186" ht="18" customHeight="1" spans="1:14">
      <c r="A186" s="22">
        <v>2013350</v>
      </c>
      <c r="B186" s="29" t="s">
        <v>31</v>
      </c>
      <c r="C186" s="30">
        <v>82.84</v>
      </c>
      <c r="D186" s="26">
        <v>82.84</v>
      </c>
      <c r="E186" s="26">
        <v>83</v>
      </c>
      <c r="F186" s="27">
        <f t="shared" si="6"/>
        <v>1.00193143408981</v>
      </c>
      <c r="G186" s="28">
        <v>-0.238532110091743</v>
      </c>
      <c r="H186" s="29" t="s">
        <v>32</v>
      </c>
      <c r="I186" s="34">
        <v>109</v>
      </c>
      <c r="J186" s="32">
        <v>2013350</v>
      </c>
      <c r="K186" s="32" t="s">
        <v>32</v>
      </c>
      <c r="L186" s="32">
        <v>0</v>
      </c>
      <c r="M186" s="32">
        <f t="shared" si="4"/>
        <v>109</v>
      </c>
      <c r="N186">
        <f t="shared" si="5"/>
        <v>-0.238532110091743</v>
      </c>
    </row>
    <row r="187" ht="18" customHeight="1" spans="1:14">
      <c r="A187" s="22">
        <v>2013399</v>
      </c>
      <c r="B187" s="29" t="s">
        <v>217</v>
      </c>
      <c r="C187" s="30">
        <v>139.45</v>
      </c>
      <c r="D187" s="26">
        <v>139.45</v>
      </c>
      <c r="E187" s="26">
        <v>164</v>
      </c>
      <c r="F187" s="27">
        <f t="shared" si="6"/>
        <v>1.17604876299749</v>
      </c>
      <c r="G187" s="28">
        <v>-0.695732838589981</v>
      </c>
      <c r="H187" s="29" t="s">
        <v>218</v>
      </c>
      <c r="I187" s="34">
        <v>539</v>
      </c>
      <c r="J187" s="32">
        <v>2013399</v>
      </c>
      <c r="K187" s="32" t="s">
        <v>218</v>
      </c>
      <c r="L187" s="32">
        <v>0</v>
      </c>
      <c r="M187" s="32">
        <f t="shared" si="4"/>
        <v>539</v>
      </c>
      <c r="N187">
        <f t="shared" si="5"/>
        <v>-0.695732838589981</v>
      </c>
    </row>
    <row r="188" ht="18" customHeight="1" spans="1:14">
      <c r="A188" s="22">
        <v>20134</v>
      </c>
      <c r="B188" s="23" t="s">
        <v>219</v>
      </c>
      <c r="C188" s="24">
        <v>243.22</v>
      </c>
      <c r="D188" s="25">
        <v>243.22</v>
      </c>
      <c r="E188" s="26">
        <v>288</v>
      </c>
      <c r="F188" s="27">
        <f t="shared" si="6"/>
        <v>1.18411314858975</v>
      </c>
      <c r="G188" s="28">
        <v>-0.137724550898204</v>
      </c>
      <c r="H188" s="23" t="s">
        <v>220</v>
      </c>
      <c r="I188" s="31">
        <f>SUM(I189:I195)</f>
        <v>334</v>
      </c>
      <c r="J188" s="32">
        <v>20134</v>
      </c>
      <c r="K188" s="32" t="s">
        <v>220</v>
      </c>
      <c r="L188" s="32">
        <v>0</v>
      </c>
      <c r="M188" s="32">
        <f t="shared" si="4"/>
        <v>334</v>
      </c>
      <c r="N188">
        <f t="shared" si="5"/>
        <v>-0.137724550898204</v>
      </c>
    </row>
    <row r="189" ht="18" customHeight="1" spans="1:14">
      <c r="A189" s="22">
        <v>2013401</v>
      </c>
      <c r="B189" s="29" t="s">
        <v>13</v>
      </c>
      <c r="C189" s="30">
        <v>157.89</v>
      </c>
      <c r="D189" s="26">
        <v>157.89</v>
      </c>
      <c r="E189" s="26">
        <v>171</v>
      </c>
      <c r="F189" s="27">
        <f t="shared" si="6"/>
        <v>1.08303249097473</v>
      </c>
      <c r="G189" s="28">
        <v>-0.123076923076923</v>
      </c>
      <c r="H189" s="29" t="s">
        <v>14</v>
      </c>
      <c r="I189" s="34">
        <v>195</v>
      </c>
      <c r="J189" s="32">
        <v>2013401</v>
      </c>
      <c r="K189" s="32" t="s">
        <v>14</v>
      </c>
      <c r="L189" s="32">
        <v>0</v>
      </c>
      <c r="M189" s="32">
        <f t="shared" si="4"/>
        <v>195</v>
      </c>
      <c r="N189">
        <f t="shared" si="5"/>
        <v>-0.123076923076923</v>
      </c>
    </row>
    <row r="190" ht="18" customHeight="1" spans="1:14">
      <c r="A190" s="22">
        <v>2013402</v>
      </c>
      <c r="B190" s="29" t="s">
        <v>15</v>
      </c>
      <c r="C190" s="30">
        <v>40</v>
      </c>
      <c r="D190" s="26">
        <v>40</v>
      </c>
      <c r="E190" s="26">
        <v>47</v>
      </c>
      <c r="F190" s="27">
        <f t="shared" si="6"/>
        <v>1.175</v>
      </c>
      <c r="G190" s="28">
        <v>-0.38961038961039</v>
      </c>
      <c r="H190" s="29" t="s">
        <v>16</v>
      </c>
      <c r="I190" s="34">
        <v>77</v>
      </c>
      <c r="J190" s="32">
        <v>2013402</v>
      </c>
      <c r="K190" s="32" t="s">
        <v>16</v>
      </c>
      <c r="L190" s="32">
        <v>0</v>
      </c>
      <c r="M190" s="32">
        <f t="shared" si="4"/>
        <v>77</v>
      </c>
      <c r="N190">
        <f t="shared" si="5"/>
        <v>-0.38961038961039</v>
      </c>
    </row>
    <row r="191" ht="18" customHeight="1" spans="1:14">
      <c r="A191" s="22">
        <v>2013403</v>
      </c>
      <c r="B191" s="29" t="s">
        <v>17</v>
      </c>
      <c r="C191" s="30">
        <v>0</v>
      </c>
      <c r="D191" s="26">
        <v>0</v>
      </c>
      <c r="E191" s="26">
        <v>0</v>
      </c>
      <c r="F191" s="27"/>
      <c r="G191" s="28"/>
      <c r="H191" s="29" t="s">
        <v>18</v>
      </c>
      <c r="I191" s="34">
        <v>0</v>
      </c>
      <c r="J191" s="32">
        <v>2013403</v>
      </c>
      <c r="K191" s="32" t="s">
        <v>18</v>
      </c>
      <c r="L191" s="32">
        <v>0</v>
      </c>
      <c r="M191" s="32">
        <f t="shared" si="4"/>
        <v>0</v>
      </c>
      <c r="N191" t="e">
        <f t="shared" si="5"/>
        <v>#DIV/0!</v>
      </c>
    </row>
    <row r="192" ht="18" customHeight="1" spans="1:14">
      <c r="A192" s="22">
        <v>2013404</v>
      </c>
      <c r="B192" s="29" t="s">
        <v>221</v>
      </c>
      <c r="C192" s="30">
        <v>45.33</v>
      </c>
      <c r="D192" s="26">
        <v>45.33</v>
      </c>
      <c r="E192" s="26">
        <v>70</v>
      </c>
      <c r="F192" s="27">
        <f>E192/D192</f>
        <v>1.54423119347011</v>
      </c>
      <c r="G192" s="28">
        <v>0.129032258064516</v>
      </c>
      <c r="H192" s="29" t="s">
        <v>222</v>
      </c>
      <c r="I192" s="34">
        <v>62</v>
      </c>
      <c r="J192" s="32">
        <v>2013404</v>
      </c>
      <c r="K192" s="32" t="s">
        <v>222</v>
      </c>
      <c r="L192" s="32">
        <v>0</v>
      </c>
      <c r="M192" s="32">
        <f t="shared" si="4"/>
        <v>62</v>
      </c>
      <c r="N192">
        <f t="shared" si="5"/>
        <v>0.129032258064516</v>
      </c>
    </row>
    <row r="193" ht="18" customHeight="1" spans="1:14">
      <c r="A193" s="22">
        <v>2013405</v>
      </c>
      <c r="B193" s="29" t="s">
        <v>223</v>
      </c>
      <c r="C193" s="30">
        <v>0</v>
      </c>
      <c r="D193" s="26">
        <v>0</v>
      </c>
      <c r="E193" s="26">
        <v>0</v>
      </c>
      <c r="F193" s="27"/>
      <c r="G193" s="28"/>
      <c r="H193" s="29" t="s">
        <v>224</v>
      </c>
      <c r="I193" s="34">
        <v>0</v>
      </c>
      <c r="J193" s="32">
        <v>2013405</v>
      </c>
      <c r="K193" s="32" t="s">
        <v>224</v>
      </c>
      <c r="L193" s="32">
        <v>0</v>
      </c>
      <c r="M193" s="32">
        <f t="shared" si="4"/>
        <v>0</v>
      </c>
      <c r="N193" t="e">
        <f t="shared" si="5"/>
        <v>#DIV/0!</v>
      </c>
    </row>
    <row r="194" ht="18" customHeight="1" spans="1:14">
      <c r="A194" s="22">
        <v>2013450</v>
      </c>
      <c r="B194" s="29" t="s">
        <v>31</v>
      </c>
      <c r="C194" s="30">
        <v>0</v>
      </c>
      <c r="D194" s="26">
        <v>0</v>
      </c>
      <c r="E194" s="26">
        <v>0</v>
      </c>
      <c r="F194" s="27"/>
      <c r="G194" s="28"/>
      <c r="H194" s="29" t="s">
        <v>32</v>
      </c>
      <c r="I194" s="34">
        <v>0</v>
      </c>
      <c r="J194" s="32">
        <v>2013450</v>
      </c>
      <c r="K194" s="32" t="s">
        <v>32</v>
      </c>
      <c r="L194" s="32">
        <v>0</v>
      </c>
      <c r="M194" s="32">
        <f t="shared" si="4"/>
        <v>0</v>
      </c>
      <c r="N194" t="e">
        <f t="shared" si="5"/>
        <v>#DIV/0!</v>
      </c>
    </row>
    <row r="195" ht="18" customHeight="1" spans="1:14">
      <c r="A195" s="22">
        <v>2013499</v>
      </c>
      <c r="B195" s="29" t="s">
        <v>225</v>
      </c>
      <c r="C195" s="30">
        <v>0</v>
      </c>
      <c r="D195" s="26">
        <v>0</v>
      </c>
      <c r="E195" s="26">
        <v>0</v>
      </c>
      <c r="F195" s="27"/>
      <c r="G195" s="28"/>
      <c r="H195" s="29" t="s">
        <v>226</v>
      </c>
      <c r="I195" s="34">
        <v>0</v>
      </c>
      <c r="J195" s="32">
        <v>2013499</v>
      </c>
      <c r="K195" s="32" t="s">
        <v>226</v>
      </c>
      <c r="L195" s="32">
        <v>0</v>
      </c>
      <c r="M195" s="32">
        <f t="shared" si="4"/>
        <v>0</v>
      </c>
      <c r="N195" t="e">
        <f t="shared" si="5"/>
        <v>#DIV/0!</v>
      </c>
    </row>
    <row r="196" ht="18" customHeight="1" spans="1:14">
      <c r="A196" s="22">
        <v>20135</v>
      </c>
      <c r="B196" s="23" t="s">
        <v>227</v>
      </c>
      <c r="C196" s="24">
        <v>0</v>
      </c>
      <c r="D196" s="25">
        <v>0</v>
      </c>
      <c r="E196" s="26">
        <v>0</v>
      </c>
      <c r="F196" s="27"/>
      <c r="G196" s="28"/>
      <c r="H196" s="23" t="s">
        <v>228</v>
      </c>
      <c r="I196" s="31">
        <f>SUM(I197:I201)</f>
        <v>0</v>
      </c>
      <c r="J196" s="32">
        <v>20135</v>
      </c>
      <c r="K196" s="32" t="s">
        <v>228</v>
      </c>
      <c r="L196" s="32">
        <v>0</v>
      </c>
      <c r="M196" s="32">
        <f t="shared" ref="M196:M259" si="7">I196-L196</f>
        <v>0</v>
      </c>
      <c r="N196" t="e">
        <f t="shared" si="5"/>
        <v>#DIV/0!</v>
      </c>
    </row>
    <row r="197" ht="18" customHeight="1" spans="1:14">
      <c r="A197" s="22">
        <v>2013501</v>
      </c>
      <c r="B197" s="29" t="s">
        <v>13</v>
      </c>
      <c r="C197" s="30">
        <v>0</v>
      </c>
      <c r="D197" s="26">
        <v>0</v>
      </c>
      <c r="E197" s="26">
        <v>0</v>
      </c>
      <c r="F197" s="27"/>
      <c r="G197" s="28"/>
      <c r="H197" s="29" t="s">
        <v>14</v>
      </c>
      <c r="I197" s="34">
        <v>0</v>
      </c>
      <c r="J197" s="32">
        <v>2013501</v>
      </c>
      <c r="K197" s="32" t="s">
        <v>14</v>
      </c>
      <c r="L197" s="32">
        <v>0</v>
      </c>
      <c r="M197" s="32">
        <f t="shared" si="7"/>
        <v>0</v>
      </c>
      <c r="N197" t="e">
        <f t="shared" ref="N197:N260" si="8">E197/M197-1</f>
        <v>#DIV/0!</v>
      </c>
    </row>
    <row r="198" ht="18" customHeight="1" spans="1:14">
      <c r="A198" s="22">
        <v>2013502</v>
      </c>
      <c r="B198" s="29" t="s">
        <v>15</v>
      </c>
      <c r="C198" s="30">
        <v>0</v>
      </c>
      <c r="D198" s="26">
        <v>0</v>
      </c>
      <c r="E198" s="26">
        <v>0</v>
      </c>
      <c r="F198" s="27"/>
      <c r="G198" s="28"/>
      <c r="H198" s="29" t="s">
        <v>16</v>
      </c>
      <c r="I198" s="34">
        <v>0</v>
      </c>
      <c r="J198" s="32">
        <v>2013502</v>
      </c>
      <c r="K198" s="32" t="s">
        <v>16</v>
      </c>
      <c r="L198" s="32">
        <v>0</v>
      </c>
      <c r="M198" s="32">
        <f t="shared" si="7"/>
        <v>0</v>
      </c>
      <c r="N198" t="e">
        <f t="shared" si="8"/>
        <v>#DIV/0!</v>
      </c>
    </row>
    <row r="199" ht="18" customHeight="1" spans="1:14">
      <c r="A199" s="22">
        <v>2013503</v>
      </c>
      <c r="B199" s="29" t="s">
        <v>17</v>
      </c>
      <c r="C199" s="30">
        <v>0</v>
      </c>
      <c r="D199" s="26">
        <v>0</v>
      </c>
      <c r="E199" s="26">
        <v>0</v>
      </c>
      <c r="F199" s="27"/>
      <c r="G199" s="28"/>
      <c r="H199" s="29" t="s">
        <v>18</v>
      </c>
      <c r="I199" s="34">
        <v>0</v>
      </c>
      <c r="J199" s="32">
        <v>2013503</v>
      </c>
      <c r="K199" s="32" t="s">
        <v>18</v>
      </c>
      <c r="L199" s="32">
        <v>0</v>
      </c>
      <c r="M199" s="32">
        <f t="shared" si="7"/>
        <v>0</v>
      </c>
      <c r="N199" t="e">
        <f t="shared" si="8"/>
        <v>#DIV/0!</v>
      </c>
    </row>
    <row r="200" ht="18" customHeight="1" spans="1:14">
      <c r="A200" s="22">
        <v>2013550</v>
      </c>
      <c r="B200" s="29" t="s">
        <v>31</v>
      </c>
      <c r="C200" s="30">
        <v>0</v>
      </c>
      <c r="D200" s="26">
        <v>0</v>
      </c>
      <c r="E200" s="26">
        <v>0</v>
      </c>
      <c r="F200" s="27"/>
      <c r="G200" s="28"/>
      <c r="H200" s="29" t="s">
        <v>32</v>
      </c>
      <c r="I200" s="34">
        <v>0</v>
      </c>
      <c r="J200" s="32">
        <v>2013550</v>
      </c>
      <c r="K200" s="32" t="s">
        <v>32</v>
      </c>
      <c r="L200" s="32">
        <v>0</v>
      </c>
      <c r="M200" s="32">
        <f t="shared" si="7"/>
        <v>0</v>
      </c>
      <c r="N200" t="e">
        <f t="shared" si="8"/>
        <v>#DIV/0!</v>
      </c>
    </row>
    <row r="201" ht="18" customHeight="1" spans="1:14">
      <c r="A201" s="22">
        <v>2013599</v>
      </c>
      <c r="B201" s="29" t="s">
        <v>229</v>
      </c>
      <c r="C201" s="30">
        <v>0</v>
      </c>
      <c r="D201" s="26">
        <v>0</v>
      </c>
      <c r="E201" s="26">
        <v>0</v>
      </c>
      <c r="F201" s="27"/>
      <c r="G201" s="28"/>
      <c r="H201" s="29" t="s">
        <v>230</v>
      </c>
      <c r="I201" s="34">
        <v>0</v>
      </c>
      <c r="J201" s="32">
        <v>2013599</v>
      </c>
      <c r="K201" s="32" t="s">
        <v>230</v>
      </c>
      <c r="L201" s="32">
        <v>0</v>
      </c>
      <c r="M201" s="32">
        <f t="shared" si="7"/>
        <v>0</v>
      </c>
      <c r="N201" t="e">
        <f t="shared" si="8"/>
        <v>#DIV/0!</v>
      </c>
    </row>
    <row r="202" ht="18" customHeight="1" spans="1:14">
      <c r="A202" s="22">
        <v>20136</v>
      </c>
      <c r="B202" s="23" t="s">
        <v>231</v>
      </c>
      <c r="C202" s="24">
        <v>633.99</v>
      </c>
      <c r="D202" s="25">
        <v>633.99</v>
      </c>
      <c r="E202" s="26">
        <v>840</v>
      </c>
      <c r="F202" s="27">
        <f>E202/D202</f>
        <v>1.32494203378602</v>
      </c>
      <c r="G202" s="28">
        <v>-0.435104236718225</v>
      </c>
      <c r="H202" s="23" t="s">
        <v>232</v>
      </c>
      <c r="I202" s="31">
        <f>SUM(I203:I207)</f>
        <v>1487</v>
      </c>
      <c r="J202" s="32">
        <v>20136</v>
      </c>
      <c r="K202" s="32" t="s">
        <v>232</v>
      </c>
      <c r="L202" s="32">
        <v>0</v>
      </c>
      <c r="M202" s="32">
        <f t="shared" si="7"/>
        <v>1487</v>
      </c>
      <c r="N202">
        <f t="shared" si="8"/>
        <v>-0.435104236718225</v>
      </c>
    </row>
    <row r="203" ht="18" customHeight="1" spans="1:14">
      <c r="A203" s="22">
        <v>2013601</v>
      </c>
      <c r="B203" s="29" t="s">
        <v>13</v>
      </c>
      <c r="C203" s="30">
        <v>368.13</v>
      </c>
      <c r="D203" s="26">
        <v>368.13</v>
      </c>
      <c r="E203" s="26">
        <v>530</v>
      </c>
      <c r="F203" s="27">
        <f>E203/D203</f>
        <v>1.43970879852226</v>
      </c>
      <c r="G203" s="28">
        <v>-0.475766567754698</v>
      </c>
      <c r="H203" s="29" t="s">
        <v>14</v>
      </c>
      <c r="I203" s="34">
        <v>1011</v>
      </c>
      <c r="J203" s="32">
        <v>2013601</v>
      </c>
      <c r="K203" s="32" t="s">
        <v>14</v>
      </c>
      <c r="L203" s="32">
        <v>0</v>
      </c>
      <c r="M203" s="32">
        <f t="shared" si="7"/>
        <v>1011</v>
      </c>
      <c r="N203">
        <f t="shared" si="8"/>
        <v>-0.475766567754698</v>
      </c>
    </row>
    <row r="204" ht="18" customHeight="1" spans="1:14">
      <c r="A204" s="22">
        <v>2013602</v>
      </c>
      <c r="B204" s="29" t="s">
        <v>15</v>
      </c>
      <c r="C204" s="30">
        <v>245.86</v>
      </c>
      <c r="D204" s="26">
        <v>245.86</v>
      </c>
      <c r="E204" s="26">
        <v>294</v>
      </c>
      <c r="F204" s="27">
        <f>E204/D204</f>
        <v>1.19580248922151</v>
      </c>
      <c r="G204" s="28">
        <v>-0.359477124183007</v>
      </c>
      <c r="H204" s="29" t="s">
        <v>16</v>
      </c>
      <c r="I204" s="34">
        <v>459</v>
      </c>
      <c r="J204" s="32">
        <v>2013602</v>
      </c>
      <c r="K204" s="32" t="s">
        <v>16</v>
      </c>
      <c r="L204" s="32">
        <v>0</v>
      </c>
      <c r="M204" s="32">
        <f t="shared" si="7"/>
        <v>459</v>
      </c>
      <c r="N204">
        <f t="shared" si="8"/>
        <v>-0.359477124183007</v>
      </c>
    </row>
    <row r="205" ht="18" customHeight="1" spans="1:14">
      <c r="A205" s="22">
        <v>2013603</v>
      </c>
      <c r="B205" s="29" t="s">
        <v>17</v>
      </c>
      <c r="C205" s="30">
        <v>0</v>
      </c>
      <c r="D205" s="26">
        <v>0</v>
      </c>
      <c r="E205" s="26">
        <v>0</v>
      </c>
      <c r="F205" s="27"/>
      <c r="G205" s="28"/>
      <c r="H205" s="29" t="s">
        <v>18</v>
      </c>
      <c r="I205" s="34">
        <v>0</v>
      </c>
      <c r="J205" s="32">
        <v>2013603</v>
      </c>
      <c r="K205" s="32" t="s">
        <v>18</v>
      </c>
      <c r="L205" s="32">
        <v>0</v>
      </c>
      <c r="M205" s="32">
        <f t="shared" si="7"/>
        <v>0</v>
      </c>
      <c r="N205" t="e">
        <f t="shared" si="8"/>
        <v>#DIV/0!</v>
      </c>
    </row>
    <row r="206" ht="18" customHeight="1" spans="1:14">
      <c r="A206" s="22">
        <v>2013650</v>
      </c>
      <c r="B206" s="29" t="s">
        <v>31</v>
      </c>
      <c r="C206" s="30">
        <v>0</v>
      </c>
      <c r="D206" s="26">
        <v>0</v>
      </c>
      <c r="E206" s="26">
        <v>0</v>
      </c>
      <c r="F206" s="27"/>
      <c r="G206" s="28"/>
      <c r="H206" s="29" t="s">
        <v>32</v>
      </c>
      <c r="I206" s="34">
        <v>0</v>
      </c>
      <c r="J206" s="32">
        <v>2013650</v>
      </c>
      <c r="K206" s="32" t="s">
        <v>32</v>
      </c>
      <c r="L206" s="32">
        <v>0</v>
      </c>
      <c r="M206" s="32">
        <f t="shared" si="7"/>
        <v>0</v>
      </c>
      <c r="N206" t="e">
        <f t="shared" si="8"/>
        <v>#DIV/0!</v>
      </c>
    </row>
    <row r="207" ht="18" customHeight="1" spans="1:14">
      <c r="A207" s="22">
        <v>2013699</v>
      </c>
      <c r="B207" s="29" t="s">
        <v>233</v>
      </c>
      <c r="C207" s="30">
        <v>20</v>
      </c>
      <c r="D207" s="26">
        <v>20</v>
      </c>
      <c r="E207" s="26">
        <v>16</v>
      </c>
      <c r="F207" s="27">
        <f>E207/D207</f>
        <v>0.8</v>
      </c>
      <c r="G207" s="28">
        <v>-0.0588235294117647</v>
      </c>
      <c r="H207" s="29" t="s">
        <v>234</v>
      </c>
      <c r="I207" s="34">
        <v>17</v>
      </c>
      <c r="J207" s="32">
        <v>2013699</v>
      </c>
      <c r="K207" s="32" t="s">
        <v>234</v>
      </c>
      <c r="L207" s="32">
        <v>0</v>
      </c>
      <c r="M207" s="32">
        <f t="shared" si="7"/>
        <v>17</v>
      </c>
      <c r="N207">
        <f t="shared" si="8"/>
        <v>-0.0588235294117647</v>
      </c>
    </row>
    <row r="208" ht="18" customHeight="1" spans="1:14">
      <c r="A208" s="22">
        <v>20137</v>
      </c>
      <c r="B208" s="23" t="s">
        <v>235</v>
      </c>
      <c r="C208" s="24">
        <v>0</v>
      </c>
      <c r="D208" s="25">
        <v>0</v>
      </c>
      <c r="E208" s="26">
        <v>0</v>
      </c>
      <c r="F208" s="27"/>
      <c r="G208" s="28"/>
      <c r="H208" s="23" t="s">
        <v>236</v>
      </c>
      <c r="I208" s="31">
        <f>SUM(I209:I214)</f>
        <v>0</v>
      </c>
      <c r="J208" s="32">
        <v>20137</v>
      </c>
      <c r="K208" s="32" t="s">
        <v>236</v>
      </c>
      <c r="L208" s="32">
        <v>0</v>
      </c>
      <c r="M208" s="32">
        <f t="shared" si="7"/>
        <v>0</v>
      </c>
      <c r="N208" t="e">
        <f t="shared" si="8"/>
        <v>#DIV/0!</v>
      </c>
    </row>
    <row r="209" ht="18" customHeight="1" spans="1:14">
      <c r="A209" s="22">
        <v>2013701</v>
      </c>
      <c r="B209" s="29" t="s">
        <v>13</v>
      </c>
      <c r="C209" s="30">
        <v>0</v>
      </c>
      <c r="D209" s="26">
        <v>0</v>
      </c>
      <c r="E209" s="26">
        <v>0</v>
      </c>
      <c r="F209" s="27"/>
      <c r="G209" s="28"/>
      <c r="H209" s="29" t="s">
        <v>14</v>
      </c>
      <c r="I209" s="34">
        <v>0</v>
      </c>
      <c r="J209" s="32">
        <v>2013701</v>
      </c>
      <c r="K209" s="32" t="s">
        <v>14</v>
      </c>
      <c r="L209" s="32">
        <v>0</v>
      </c>
      <c r="M209" s="32">
        <f t="shared" si="7"/>
        <v>0</v>
      </c>
      <c r="N209" t="e">
        <f t="shared" si="8"/>
        <v>#DIV/0!</v>
      </c>
    </row>
    <row r="210" ht="18" customHeight="1" spans="1:14">
      <c r="A210" s="22">
        <v>2013702</v>
      </c>
      <c r="B210" s="29" t="s">
        <v>15</v>
      </c>
      <c r="C210" s="30">
        <v>0</v>
      </c>
      <c r="D210" s="26">
        <v>0</v>
      </c>
      <c r="E210" s="26">
        <v>0</v>
      </c>
      <c r="F210" s="27"/>
      <c r="G210" s="28"/>
      <c r="H210" s="29" t="s">
        <v>16</v>
      </c>
      <c r="I210" s="34">
        <v>0</v>
      </c>
      <c r="J210" s="32">
        <v>2013702</v>
      </c>
      <c r="K210" s="32" t="s">
        <v>16</v>
      </c>
      <c r="L210" s="32">
        <v>0</v>
      </c>
      <c r="M210" s="32">
        <f t="shared" si="7"/>
        <v>0</v>
      </c>
      <c r="N210" t="e">
        <f t="shared" si="8"/>
        <v>#DIV/0!</v>
      </c>
    </row>
    <row r="211" ht="18" customHeight="1" spans="1:14">
      <c r="A211" s="22">
        <v>2013703</v>
      </c>
      <c r="B211" s="29" t="s">
        <v>17</v>
      </c>
      <c r="C211" s="30">
        <v>0</v>
      </c>
      <c r="D211" s="26">
        <v>0</v>
      </c>
      <c r="E211" s="26">
        <v>0</v>
      </c>
      <c r="F211" s="27"/>
      <c r="G211" s="28"/>
      <c r="H211" s="29" t="s">
        <v>18</v>
      </c>
      <c r="I211" s="34">
        <v>0</v>
      </c>
      <c r="J211" s="32">
        <v>2013703</v>
      </c>
      <c r="K211" s="32" t="s">
        <v>18</v>
      </c>
      <c r="L211" s="32">
        <v>0</v>
      </c>
      <c r="M211" s="32">
        <f t="shared" si="7"/>
        <v>0</v>
      </c>
      <c r="N211" t="e">
        <f t="shared" si="8"/>
        <v>#DIV/0!</v>
      </c>
    </row>
    <row r="212" ht="18" customHeight="1" spans="1:14">
      <c r="A212" s="22">
        <v>2013704</v>
      </c>
      <c r="B212" s="29" t="s">
        <v>237</v>
      </c>
      <c r="C212" s="30">
        <v>0</v>
      </c>
      <c r="D212" s="26">
        <v>0</v>
      </c>
      <c r="E212" s="26">
        <v>0</v>
      </c>
      <c r="F212" s="27"/>
      <c r="G212" s="28"/>
      <c r="H212" s="29" t="s">
        <v>238</v>
      </c>
      <c r="I212" s="34">
        <v>0</v>
      </c>
      <c r="J212" s="32">
        <v>2013704</v>
      </c>
      <c r="K212" s="32" t="s">
        <v>238</v>
      </c>
      <c r="L212" s="32">
        <v>0</v>
      </c>
      <c r="M212" s="32">
        <f t="shared" si="7"/>
        <v>0</v>
      </c>
      <c r="N212" t="e">
        <f t="shared" si="8"/>
        <v>#DIV/0!</v>
      </c>
    </row>
    <row r="213" ht="18" customHeight="1" spans="1:14">
      <c r="A213" s="22">
        <v>2013750</v>
      </c>
      <c r="B213" s="29" t="s">
        <v>31</v>
      </c>
      <c r="C213" s="30">
        <v>0</v>
      </c>
      <c r="D213" s="26">
        <v>0</v>
      </c>
      <c r="E213" s="26">
        <v>0</v>
      </c>
      <c r="F213" s="27"/>
      <c r="G213" s="28"/>
      <c r="H213" s="29" t="s">
        <v>32</v>
      </c>
      <c r="I213" s="34">
        <v>0</v>
      </c>
      <c r="J213" s="32">
        <v>2013750</v>
      </c>
      <c r="K213" s="32" t="s">
        <v>32</v>
      </c>
      <c r="L213" s="32">
        <v>0</v>
      </c>
      <c r="M213" s="32">
        <f t="shared" si="7"/>
        <v>0</v>
      </c>
      <c r="N213" t="e">
        <f t="shared" si="8"/>
        <v>#DIV/0!</v>
      </c>
    </row>
    <row r="214" ht="18" customHeight="1" spans="1:14">
      <c r="A214" s="22">
        <v>2013799</v>
      </c>
      <c r="B214" s="29" t="s">
        <v>239</v>
      </c>
      <c r="C214" s="30">
        <v>0</v>
      </c>
      <c r="D214" s="26">
        <v>0</v>
      </c>
      <c r="E214" s="26">
        <v>0</v>
      </c>
      <c r="F214" s="27"/>
      <c r="G214" s="28"/>
      <c r="H214" s="29" t="s">
        <v>240</v>
      </c>
      <c r="I214" s="34">
        <v>0</v>
      </c>
      <c r="J214" s="32">
        <v>2013799</v>
      </c>
      <c r="K214" s="32" t="s">
        <v>240</v>
      </c>
      <c r="L214" s="32">
        <v>0</v>
      </c>
      <c r="M214" s="32">
        <f t="shared" si="7"/>
        <v>0</v>
      </c>
      <c r="N214" t="e">
        <f t="shared" si="8"/>
        <v>#DIV/0!</v>
      </c>
    </row>
    <row r="215" ht="18" customHeight="1" spans="1:14">
      <c r="A215" s="22">
        <v>20138</v>
      </c>
      <c r="B215" s="23" t="s">
        <v>241</v>
      </c>
      <c r="C215" s="24">
        <v>75</v>
      </c>
      <c r="D215" s="25">
        <v>75</v>
      </c>
      <c r="E215" s="26">
        <v>77</v>
      </c>
      <c r="F215" s="27">
        <f>E215/D215</f>
        <v>1.02666666666667</v>
      </c>
      <c r="G215" s="28">
        <v>1</v>
      </c>
      <c r="H215" s="23" t="s">
        <v>242</v>
      </c>
      <c r="I215" s="31">
        <f>SUM(I216:I229)</f>
        <v>0</v>
      </c>
      <c r="J215" s="32">
        <v>20138</v>
      </c>
      <c r="K215" s="32" t="s">
        <v>242</v>
      </c>
      <c r="L215" s="32">
        <v>0</v>
      </c>
      <c r="M215" s="32">
        <f t="shared" si="7"/>
        <v>0</v>
      </c>
      <c r="N215" t="e">
        <f t="shared" si="8"/>
        <v>#DIV/0!</v>
      </c>
    </row>
    <row r="216" ht="18" customHeight="1" spans="1:14">
      <c r="A216" s="22">
        <v>2013801</v>
      </c>
      <c r="B216" s="29" t="s">
        <v>13</v>
      </c>
      <c r="C216" s="30">
        <v>0</v>
      </c>
      <c r="D216" s="26">
        <v>0</v>
      </c>
      <c r="E216" s="26">
        <v>0</v>
      </c>
      <c r="F216" s="27"/>
      <c r="G216" s="28"/>
      <c r="H216" s="29" t="s">
        <v>14</v>
      </c>
      <c r="I216" s="34">
        <v>0</v>
      </c>
      <c r="J216" s="32">
        <v>2013801</v>
      </c>
      <c r="K216" s="32" t="s">
        <v>14</v>
      </c>
      <c r="L216" s="32">
        <v>0</v>
      </c>
      <c r="M216" s="32">
        <f t="shared" si="7"/>
        <v>0</v>
      </c>
      <c r="N216" t="e">
        <f t="shared" si="8"/>
        <v>#DIV/0!</v>
      </c>
    </row>
    <row r="217" ht="18" customHeight="1" spans="1:14">
      <c r="A217" s="22">
        <v>2013802</v>
      </c>
      <c r="B217" s="29" t="s">
        <v>15</v>
      </c>
      <c r="C217" s="30">
        <v>0</v>
      </c>
      <c r="D217" s="26">
        <v>0</v>
      </c>
      <c r="E217" s="26">
        <v>0</v>
      </c>
      <c r="F217" s="27"/>
      <c r="G217" s="28"/>
      <c r="H217" s="29" t="s">
        <v>16</v>
      </c>
      <c r="I217" s="34">
        <v>0</v>
      </c>
      <c r="J217" s="32">
        <v>2013802</v>
      </c>
      <c r="K217" s="32" t="s">
        <v>16</v>
      </c>
      <c r="L217" s="32">
        <v>0</v>
      </c>
      <c r="M217" s="32">
        <f t="shared" si="7"/>
        <v>0</v>
      </c>
      <c r="N217" t="e">
        <f t="shared" si="8"/>
        <v>#DIV/0!</v>
      </c>
    </row>
    <row r="218" ht="18" customHeight="1" spans="1:14">
      <c r="A218" s="22">
        <v>2013803</v>
      </c>
      <c r="B218" s="29" t="s">
        <v>17</v>
      </c>
      <c r="C218" s="30">
        <v>0</v>
      </c>
      <c r="D218" s="26">
        <v>0</v>
      </c>
      <c r="E218" s="26">
        <v>0</v>
      </c>
      <c r="F218" s="27"/>
      <c r="G218" s="28"/>
      <c r="H218" s="29" t="s">
        <v>18</v>
      </c>
      <c r="I218" s="34">
        <v>0</v>
      </c>
      <c r="J218" s="32">
        <v>2013803</v>
      </c>
      <c r="K218" s="32" t="s">
        <v>18</v>
      </c>
      <c r="L218" s="32">
        <v>0</v>
      </c>
      <c r="M218" s="32">
        <f t="shared" si="7"/>
        <v>0</v>
      </c>
      <c r="N218" t="e">
        <f t="shared" si="8"/>
        <v>#DIV/0!</v>
      </c>
    </row>
    <row r="219" ht="18" customHeight="1" spans="1:14">
      <c r="A219" s="22">
        <v>2013804</v>
      </c>
      <c r="B219" s="29" t="s">
        <v>243</v>
      </c>
      <c r="C219" s="30">
        <v>0</v>
      </c>
      <c r="D219" s="26">
        <v>0</v>
      </c>
      <c r="E219" s="26">
        <v>0</v>
      </c>
      <c r="F219" s="27"/>
      <c r="G219" s="28"/>
      <c r="H219" s="29" t="s">
        <v>244</v>
      </c>
      <c r="I219" s="34">
        <v>0</v>
      </c>
      <c r="J219" s="32">
        <v>2013804</v>
      </c>
      <c r="K219" s="32" t="s">
        <v>244</v>
      </c>
      <c r="L219" s="32">
        <v>0</v>
      </c>
      <c r="M219" s="32">
        <f t="shared" si="7"/>
        <v>0</v>
      </c>
      <c r="N219" t="e">
        <f t="shared" si="8"/>
        <v>#DIV/0!</v>
      </c>
    </row>
    <row r="220" ht="18" customHeight="1" spans="1:14">
      <c r="A220" s="22">
        <v>2013805</v>
      </c>
      <c r="B220" s="29" t="s">
        <v>245</v>
      </c>
      <c r="C220" s="30">
        <v>0</v>
      </c>
      <c r="D220" s="26">
        <v>0</v>
      </c>
      <c r="E220" s="26">
        <v>0</v>
      </c>
      <c r="F220" s="27"/>
      <c r="G220" s="28"/>
      <c r="H220" s="29" t="s">
        <v>246</v>
      </c>
      <c r="I220" s="34">
        <v>0</v>
      </c>
      <c r="J220" s="32">
        <v>2013805</v>
      </c>
      <c r="K220" s="32" t="s">
        <v>246</v>
      </c>
      <c r="L220" s="32">
        <v>0</v>
      </c>
      <c r="M220" s="32">
        <f t="shared" si="7"/>
        <v>0</v>
      </c>
      <c r="N220" t="e">
        <f t="shared" si="8"/>
        <v>#DIV/0!</v>
      </c>
    </row>
    <row r="221" ht="18" customHeight="1" spans="1:14">
      <c r="A221" s="22">
        <v>2013808</v>
      </c>
      <c r="B221" s="29" t="s">
        <v>95</v>
      </c>
      <c r="C221" s="30">
        <v>0</v>
      </c>
      <c r="D221" s="26">
        <v>0</v>
      </c>
      <c r="E221" s="26">
        <v>0</v>
      </c>
      <c r="F221" s="27"/>
      <c r="G221" s="28"/>
      <c r="H221" s="29" t="s">
        <v>96</v>
      </c>
      <c r="I221" s="34">
        <v>0</v>
      </c>
      <c r="J221" s="32">
        <v>2013808</v>
      </c>
      <c r="K221" s="32" t="s">
        <v>96</v>
      </c>
      <c r="L221" s="32">
        <v>0</v>
      </c>
      <c r="M221" s="32">
        <f t="shared" si="7"/>
        <v>0</v>
      </c>
      <c r="N221" t="e">
        <f t="shared" si="8"/>
        <v>#DIV/0!</v>
      </c>
    </row>
    <row r="222" ht="18" customHeight="1" spans="1:14">
      <c r="A222" s="22">
        <v>2013810</v>
      </c>
      <c r="B222" s="29" t="s">
        <v>247</v>
      </c>
      <c r="C222" s="30">
        <v>0</v>
      </c>
      <c r="D222" s="26">
        <v>0</v>
      </c>
      <c r="E222" s="26">
        <v>0</v>
      </c>
      <c r="F222" s="27"/>
      <c r="G222" s="28"/>
      <c r="H222" s="29" t="s">
        <v>248</v>
      </c>
      <c r="I222" s="34">
        <v>0</v>
      </c>
      <c r="J222" s="32">
        <v>2013810</v>
      </c>
      <c r="K222" s="32" t="s">
        <v>248</v>
      </c>
      <c r="L222" s="32">
        <v>0</v>
      </c>
      <c r="M222" s="32">
        <f t="shared" si="7"/>
        <v>0</v>
      </c>
      <c r="N222" t="e">
        <f t="shared" si="8"/>
        <v>#DIV/0!</v>
      </c>
    </row>
    <row r="223" ht="18" customHeight="1" spans="1:14">
      <c r="A223" s="22">
        <v>2013812</v>
      </c>
      <c r="B223" s="29" t="s">
        <v>249</v>
      </c>
      <c r="C223" s="30">
        <v>0</v>
      </c>
      <c r="D223" s="26">
        <v>0</v>
      </c>
      <c r="E223" s="26">
        <v>0</v>
      </c>
      <c r="F223" s="27"/>
      <c r="G223" s="28"/>
      <c r="H223" s="29" t="s">
        <v>250</v>
      </c>
      <c r="I223" s="34">
        <v>0</v>
      </c>
      <c r="J223" s="32">
        <v>2013812</v>
      </c>
      <c r="K223" s="32" t="s">
        <v>250</v>
      </c>
      <c r="L223" s="32">
        <v>0</v>
      </c>
      <c r="M223" s="32">
        <f t="shared" si="7"/>
        <v>0</v>
      </c>
      <c r="N223" t="e">
        <f t="shared" si="8"/>
        <v>#DIV/0!</v>
      </c>
    </row>
    <row r="224" ht="18" customHeight="1" spans="1:14">
      <c r="A224" s="22">
        <v>2013813</v>
      </c>
      <c r="B224" s="29" t="s">
        <v>251</v>
      </c>
      <c r="C224" s="30">
        <v>0</v>
      </c>
      <c r="D224" s="26">
        <v>0</v>
      </c>
      <c r="E224" s="26">
        <v>0</v>
      </c>
      <c r="F224" s="27"/>
      <c r="G224" s="28"/>
      <c r="H224" s="29" t="s">
        <v>252</v>
      </c>
      <c r="I224" s="34">
        <v>0</v>
      </c>
      <c r="J224" s="32">
        <v>2013813</v>
      </c>
      <c r="K224" s="32" t="s">
        <v>252</v>
      </c>
      <c r="L224" s="32">
        <v>0</v>
      </c>
      <c r="M224" s="32">
        <f t="shared" si="7"/>
        <v>0</v>
      </c>
      <c r="N224" t="e">
        <f t="shared" si="8"/>
        <v>#DIV/0!</v>
      </c>
    </row>
    <row r="225" ht="18" customHeight="1" spans="1:14">
      <c r="A225" s="22">
        <v>2013814</v>
      </c>
      <c r="B225" s="29" t="s">
        <v>253</v>
      </c>
      <c r="C225" s="30">
        <v>0</v>
      </c>
      <c r="D225" s="26">
        <v>0</v>
      </c>
      <c r="E225" s="26">
        <v>0</v>
      </c>
      <c r="F225" s="27"/>
      <c r="G225" s="28"/>
      <c r="H225" s="29" t="s">
        <v>254</v>
      </c>
      <c r="I225" s="34">
        <v>0</v>
      </c>
      <c r="J225" s="32">
        <v>2013814</v>
      </c>
      <c r="K225" s="32" t="s">
        <v>254</v>
      </c>
      <c r="L225" s="32">
        <v>0</v>
      </c>
      <c r="M225" s="32">
        <f t="shared" si="7"/>
        <v>0</v>
      </c>
      <c r="N225" t="e">
        <f t="shared" si="8"/>
        <v>#DIV/0!</v>
      </c>
    </row>
    <row r="226" ht="18" customHeight="1" spans="1:14">
      <c r="A226" s="22">
        <v>2013815</v>
      </c>
      <c r="B226" s="29" t="s">
        <v>255</v>
      </c>
      <c r="C226" s="30">
        <v>0</v>
      </c>
      <c r="D226" s="26">
        <v>0</v>
      </c>
      <c r="E226" s="26">
        <v>0</v>
      </c>
      <c r="F226" s="27"/>
      <c r="G226" s="28"/>
      <c r="H226" s="29" t="s">
        <v>256</v>
      </c>
      <c r="I226" s="34">
        <v>0</v>
      </c>
      <c r="J226" s="32">
        <v>2013815</v>
      </c>
      <c r="K226" s="32" t="s">
        <v>256</v>
      </c>
      <c r="L226" s="32">
        <v>0</v>
      </c>
      <c r="M226" s="32">
        <f t="shared" si="7"/>
        <v>0</v>
      </c>
      <c r="N226" t="e">
        <f t="shared" si="8"/>
        <v>#DIV/0!</v>
      </c>
    </row>
    <row r="227" ht="18" customHeight="1" spans="1:14">
      <c r="A227" s="22">
        <v>2013816</v>
      </c>
      <c r="B227" s="29" t="s">
        <v>257</v>
      </c>
      <c r="C227" s="30">
        <v>0</v>
      </c>
      <c r="D227" s="26">
        <v>0</v>
      </c>
      <c r="E227" s="26">
        <v>0</v>
      </c>
      <c r="F227" s="27"/>
      <c r="G227" s="28"/>
      <c r="H227" s="29" t="s">
        <v>258</v>
      </c>
      <c r="I227" s="34">
        <v>0</v>
      </c>
      <c r="J227" s="32">
        <v>2013816</v>
      </c>
      <c r="K227" s="32" t="s">
        <v>258</v>
      </c>
      <c r="L227" s="32">
        <v>0</v>
      </c>
      <c r="M227" s="32">
        <f t="shared" si="7"/>
        <v>0</v>
      </c>
      <c r="N227" t="e">
        <f t="shared" si="8"/>
        <v>#DIV/0!</v>
      </c>
    </row>
    <row r="228" ht="18" customHeight="1" spans="1:14">
      <c r="A228" s="22">
        <v>2013850</v>
      </c>
      <c r="B228" s="29" t="s">
        <v>31</v>
      </c>
      <c r="C228" s="30">
        <v>0</v>
      </c>
      <c r="D228" s="26">
        <v>0</v>
      </c>
      <c r="E228" s="26">
        <v>0</v>
      </c>
      <c r="F228" s="27"/>
      <c r="G228" s="28"/>
      <c r="H228" s="29" t="s">
        <v>32</v>
      </c>
      <c r="I228" s="34">
        <v>0</v>
      </c>
      <c r="J228" s="32">
        <v>2013850</v>
      </c>
      <c r="K228" s="32" t="s">
        <v>32</v>
      </c>
      <c r="L228" s="32">
        <v>0</v>
      </c>
      <c r="M228" s="32">
        <f t="shared" si="7"/>
        <v>0</v>
      </c>
      <c r="N228" t="e">
        <f t="shared" si="8"/>
        <v>#DIV/0!</v>
      </c>
    </row>
    <row r="229" ht="18" customHeight="1" spans="1:14">
      <c r="A229" s="22">
        <v>2013899</v>
      </c>
      <c r="B229" s="29" t="s">
        <v>259</v>
      </c>
      <c r="C229" s="30">
        <v>75</v>
      </c>
      <c r="D229" s="26">
        <v>75</v>
      </c>
      <c r="E229" s="26">
        <v>77</v>
      </c>
      <c r="F229" s="27">
        <f>E229/D229</f>
        <v>1.02666666666667</v>
      </c>
      <c r="G229" s="28">
        <v>1</v>
      </c>
      <c r="H229" s="29" t="s">
        <v>260</v>
      </c>
      <c r="I229" s="34">
        <v>0</v>
      </c>
      <c r="J229" s="32">
        <v>2013899</v>
      </c>
      <c r="K229" s="32" t="s">
        <v>260</v>
      </c>
      <c r="L229" s="32">
        <v>0</v>
      </c>
      <c r="M229" s="32">
        <f t="shared" si="7"/>
        <v>0</v>
      </c>
      <c r="N229" t="e">
        <f t="shared" si="8"/>
        <v>#DIV/0!</v>
      </c>
    </row>
    <row r="230" ht="18" customHeight="1" spans="1:14">
      <c r="A230" s="22">
        <v>20199</v>
      </c>
      <c r="B230" s="23" t="s">
        <v>261</v>
      </c>
      <c r="C230" s="24">
        <v>0</v>
      </c>
      <c r="D230" s="25">
        <v>0</v>
      </c>
      <c r="E230" s="26">
        <v>37</v>
      </c>
      <c r="F230" s="27">
        <v>0</v>
      </c>
      <c r="G230" s="28">
        <v>-0.903896103896104</v>
      </c>
      <c r="H230" s="23" t="s">
        <v>262</v>
      </c>
      <c r="I230" s="31">
        <f>SUM(I231:I232)</f>
        <v>385</v>
      </c>
      <c r="J230" s="32">
        <v>20199</v>
      </c>
      <c r="K230" s="32" t="s">
        <v>262</v>
      </c>
      <c r="L230" s="32">
        <v>0</v>
      </c>
      <c r="M230" s="32">
        <f t="shared" si="7"/>
        <v>385</v>
      </c>
      <c r="N230">
        <f t="shared" si="8"/>
        <v>-0.903896103896104</v>
      </c>
    </row>
    <row r="231" ht="18" customHeight="1" spans="1:14">
      <c r="A231" s="22">
        <v>2019901</v>
      </c>
      <c r="B231" s="29" t="s">
        <v>263</v>
      </c>
      <c r="C231" s="30">
        <v>0</v>
      </c>
      <c r="D231" s="26">
        <v>0</v>
      </c>
      <c r="E231" s="26">
        <v>0</v>
      </c>
      <c r="F231" s="27"/>
      <c r="G231" s="28"/>
      <c r="H231" s="29" t="s">
        <v>264</v>
      </c>
      <c r="I231" s="34">
        <v>0</v>
      </c>
      <c r="J231" s="32">
        <v>2019901</v>
      </c>
      <c r="K231" s="32" t="s">
        <v>264</v>
      </c>
      <c r="L231" s="32">
        <v>0</v>
      </c>
      <c r="M231" s="32">
        <f t="shared" si="7"/>
        <v>0</v>
      </c>
      <c r="N231" t="e">
        <f t="shared" si="8"/>
        <v>#DIV/0!</v>
      </c>
    </row>
    <row r="232" ht="18" customHeight="1" spans="1:14">
      <c r="A232" s="22">
        <v>2019999</v>
      </c>
      <c r="B232" s="29" t="s">
        <v>265</v>
      </c>
      <c r="C232" s="30">
        <v>0</v>
      </c>
      <c r="D232" s="26">
        <v>0</v>
      </c>
      <c r="E232" s="26">
        <v>37</v>
      </c>
      <c r="F232" s="27">
        <v>0</v>
      </c>
      <c r="G232" s="28">
        <v>-0.903896103896104</v>
      </c>
      <c r="H232" s="29" t="s">
        <v>266</v>
      </c>
      <c r="I232" s="34">
        <v>385</v>
      </c>
      <c r="J232" s="32">
        <v>2019999</v>
      </c>
      <c r="K232" s="32" t="s">
        <v>266</v>
      </c>
      <c r="L232" s="32">
        <v>0</v>
      </c>
      <c r="M232" s="32">
        <f t="shared" si="7"/>
        <v>385</v>
      </c>
      <c r="N232">
        <f t="shared" si="8"/>
        <v>-0.903896103896104</v>
      </c>
    </row>
    <row r="233" ht="18" customHeight="1" spans="1:14">
      <c r="A233" s="22">
        <v>202</v>
      </c>
      <c r="B233" s="23" t="s">
        <v>267</v>
      </c>
      <c r="C233" s="24"/>
      <c r="D233" s="25"/>
      <c r="E233" s="26">
        <v>0</v>
      </c>
      <c r="F233" s="27"/>
      <c r="G233" s="28"/>
      <c r="H233" s="23" t="s">
        <v>268</v>
      </c>
      <c r="I233" s="31">
        <f>I234+I241+I244+I247+I253+I258+I260+I265+I271</f>
        <v>0</v>
      </c>
      <c r="J233" s="32">
        <v>202</v>
      </c>
      <c r="K233" s="32" t="s">
        <v>268</v>
      </c>
      <c r="L233" s="32">
        <v>0</v>
      </c>
      <c r="M233" s="32">
        <f t="shared" si="7"/>
        <v>0</v>
      </c>
      <c r="N233" t="e">
        <f t="shared" si="8"/>
        <v>#DIV/0!</v>
      </c>
    </row>
    <row r="234" ht="18" customHeight="1" spans="1:14">
      <c r="A234" s="22">
        <v>20201</v>
      </c>
      <c r="B234" s="23" t="s">
        <v>269</v>
      </c>
      <c r="C234" s="24"/>
      <c r="D234" s="25"/>
      <c r="E234" s="26">
        <v>0</v>
      </c>
      <c r="F234" s="27"/>
      <c r="G234" s="28"/>
      <c r="H234" s="23" t="s">
        <v>270</v>
      </c>
      <c r="I234" s="31">
        <f>SUM(I235:I240)</f>
        <v>0</v>
      </c>
      <c r="J234" s="32">
        <v>20201</v>
      </c>
      <c r="K234" s="32" t="s">
        <v>270</v>
      </c>
      <c r="L234" s="32">
        <v>0</v>
      </c>
      <c r="M234" s="32">
        <f t="shared" si="7"/>
        <v>0</v>
      </c>
      <c r="N234" t="e">
        <f t="shared" si="8"/>
        <v>#DIV/0!</v>
      </c>
    </row>
    <row r="235" ht="18" customHeight="1" spans="1:14">
      <c r="A235" s="22">
        <v>2020101</v>
      </c>
      <c r="B235" s="29" t="s">
        <v>13</v>
      </c>
      <c r="C235" s="30"/>
      <c r="D235" s="26"/>
      <c r="E235" s="26">
        <v>0</v>
      </c>
      <c r="F235" s="27"/>
      <c r="G235" s="28"/>
      <c r="H235" s="29" t="s">
        <v>14</v>
      </c>
      <c r="I235" s="34">
        <v>0</v>
      </c>
      <c r="J235" s="32">
        <v>2020101</v>
      </c>
      <c r="K235" s="32" t="s">
        <v>14</v>
      </c>
      <c r="L235" s="32">
        <v>0</v>
      </c>
      <c r="M235" s="32">
        <f t="shared" si="7"/>
        <v>0</v>
      </c>
      <c r="N235" t="e">
        <f t="shared" si="8"/>
        <v>#DIV/0!</v>
      </c>
    </row>
    <row r="236" ht="18" customHeight="1" spans="1:14">
      <c r="A236" s="22">
        <v>2020102</v>
      </c>
      <c r="B236" s="29" t="s">
        <v>15</v>
      </c>
      <c r="C236" s="30"/>
      <c r="D236" s="26"/>
      <c r="E236" s="26">
        <v>0</v>
      </c>
      <c r="F236" s="27"/>
      <c r="G236" s="28"/>
      <c r="H236" s="29" t="s">
        <v>16</v>
      </c>
      <c r="I236" s="34">
        <v>0</v>
      </c>
      <c r="J236" s="32">
        <v>2020102</v>
      </c>
      <c r="K236" s="32" t="s">
        <v>16</v>
      </c>
      <c r="L236" s="32">
        <v>0</v>
      </c>
      <c r="M236" s="32">
        <f t="shared" si="7"/>
        <v>0</v>
      </c>
      <c r="N236" t="e">
        <f t="shared" si="8"/>
        <v>#DIV/0!</v>
      </c>
    </row>
    <row r="237" ht="18" customHeight="1" spans="1:14">
      <c r="A237" s="22">
        <v>2020103</v>
      </c>
      <c r="B237" s="29" t="s">
        <v>17</v>
      </c>
      <c r="C237" s="30"/>
      <c r="D237" s="26"/>
      <c r="E237" s="26">
        <v>0</v>
      </c>
      <c r="F237" s="27"/>
      <c r="G237" s="28"/>
      <c r="H237" s="29" t="s">
        <v>18</v>
      </c>
      <c r="I237" s="34">
        <v>0</v>
      </c>
      <c r="J237" s="32">
        <v>2020103</v>
      </c>
      <c r="K237" s="32" t="s">
        <v>18</v>
      </c>
      <c r="L237" s="32">
        <v>0</v>
      </c>
      <c r="M237" s="32">
        <f t="shared" si="7"/>
        <v>0</v>
      </c>
      <c r="N237" t="e">
        <f t="shared" si="8"/>
        <v>#DIV/0!</v>
      </c>
    </row>
    <row r="238" ht="18" customHeight="1" spans="1:14">
      <c r="A238" s="22">
        <v>2020104</v>
      </c>
      <c r="B238" s="29" t="s">
        <v>203</v>
      </c>
      <c r="C238" s="30"/>
      <c r="D238" s="26"/>
      <c r="E238" s="26">
        <v>0</v>
      </c>
      <c r="F238" s="27"/>
      <c r="G238" s="28"/>
      <c r="H238" s="29" t="s">
        <v>204</v>
      </c>
      <c r="I238" s="34">
        <v>0</v>
      </c>
      <c r="J238" s="32">
        <v>2020104</v>
      </c>
      <c r="K238" s="32" t="s">
        <v>204</v>
      </c>
      <c r="L238" s="32">
        <v>0</v>
      </c>
      <c r="M238" s="32">
        <f t="shared" si="7"/>
        <v>0</v>
      </c>
      <c r="N238" t="e">
        <f t="shared" si="8"/>
        <v>#DIV/0!</v>
      </c>
    </row>
    <row r="239" ht="18" customHeight="1" spans="1:14">
      <c r="A239" s="22">
        <v>2020150</v>
      </c>
      <c r="B239" s="29" t="s">
        <v>31</v>
      </c>
      <c r="C239" s="30"/>
      <c r="D239" s="26"/>
      <c r="E239" s="26">
        <v>0</v>
      </c>
      <c r="F239" s="27"/>
      <c r="G239" s="28"/>
      <c r="H239" s="29" t="s">
        <v>32</v>
      </c>
      <c r="I239" s="34">
        <v>0</v>
      </c>
      <c r="J239" s="32">
        <v>2020150</v>
      </c>
      <c r="K239" s="32" t="s">
        <v>32</v>
      </c>
      <c r="L239" s="32">
        <v>0</v>
      </c>
      <c r="M239" s="32">
        <f t="shared" si="7"/>
        <v>0</v>
      </c>
      <c r="N239" t="e">
        <f t="shared" si="8"/>
        <v>#DIV/0!</v>
      </c>
    </row>
    <row r="240" ht="18" customHeight="1" spans="1:14">
      <c r="A240" s="22">
        <v>2020199</v>
      </c>
      <c r="B240" s="29" t="s">
        <v>271</v>
      </c>
      <c r="C240" s="30"/>
      <c r="D240" s="26"/>
      <c r="E240" s="26">
        <v>0</v>
      </c>
      <c r="F240" s="27"/>
      <c r="G240" s="28"/>
      <c r="H240" s="29" t="s">
        <v>272</v>
      </c>
      <c r="I240" s="34">
        <v>0</v>
      </c>
      <c r="J240" s="32">
        <v>2020199</v>
      </c>
      <c r="K240" s="32" t="s">
        <v>272</v>
      </c>
      <c r="L240" s="32">
        <v>0</v>
      </c>
      <c r="M240" s="32">
        <f t="shared" si="7"/>
        <v>0</v>
      </c>
      <c r="N240" t="e">
        <f t="shared" si="8"/>
        <v>#DIV/0!</v>
      </c>
    </row>
    <row r="241" ht="18" customHeight="1" spans="1:14">
      <c r="A241" s="22">
        <v>20202</v>
      </c>
      <c r="B241" s="23" t="s">
        <v>273</v>
      </c>
      <c r="C241" s="24"/>
      <c r="D241" s="25"/>
      <c r="E241" s="26">
        <v>0</v>
      </c>
      <c r="F241" s="27"/>
      <c r="G241" s="28"/>
      <c r="H241" s="23" t="s">
        <v>274</v>
      </c>
      <c r="I241" s="31">
        <f>SUM(I242:I243)</f>
        <v>0</v>
      </c>
      <c r="J241" s="32">
        <v>20202</v>
      </c>
      <c r="K241" s="32" t="s">
        <v>274</v>
      </c>
      <c r="L241" s="32">
        <v>0</v>
      </c>
      <c r="M241" s="32">
        <f t="shared" si="7"/>
        <v>0</v>
      </c>
      <c r="N241" t="e">
        <f t="shared" si="8"/>
        <v>#DIV/0!</v>
      </c>
    </row>
    <row r="242" ht="18" customHeight="1" spans="1:14">
      <c r="A242" s="22">
        <v>2020201</v>
      </c>
      <c r="B242" s="29" t="s">
        <v>275</v>
      </c>
      <c r="C242" s="30"/>
      <c r="D242" s="26"/>
      <c r="E242" s="26">
        <v>0</v>
      </c>
      <c r="F242" s="27"/>
      <c r="G242" s="28"/>
      <c r="H242" s="29" t="s">
        <v>276</v>
      </c>
      <c r="I242" s="34">
        <v>0</v>
      </c>
      <c r="J242" s="32">
        <v>2020201</v>
      </c>
      <c r="K242" s="32" t="s">
        <v>276</v>
      </c>
      <c r="L242" s="32">
        <v>0</v>
      </c>
      <c r="M242" s="32">
        <f t="shared" si="7"/>
        <v>0</v>
      </c>
      <c r="N242" t="e">
        <f t="shared" si="8"/>
        <v>#DIV/0!</v>
      </c>
    </row>
    <row r="243" ht="18" customHeight="1" spans="1:14">
      <c r="A243" s="22">
        <v>2020202</v>
      </c>
      <c r="B243" s="29" t="s">
        <v>277</v>
      </c>
      <c r="C243" s="30"/>
      <c r="D243" s="26"/>
      <c r="E243" s="26">
        <v>0</v>
      </c>
      <c r="F243" s="27"/>
      <c r="G243" s="28"/>
      <c r="H243" s="29" t="s">
        <v>278</v>
      </c>
      <c r="I243" s="34">
        <v>0</v>
      </c>
      <c r="J243" s="32">
        <v>2020202</v>
      </c>
      <c r="K243" s="32" t="s">
        <v>278</v>
      </c>
      <c r="L243" s="32">
        <v>0</v>
      </c>
      <c r="M243" s="32">
        <f t="shared" si="7"/>
        <v>0</v>
      </c>
      <c r="N243" t="e">
        <f t="shared" si="8"/>
        <v>#DIV/0!</v>
      </c>
    </row>
    <row r="244" ht="18" customHeight="1" spans="1:14">
      <c r="A244" s="22">
        <v>20203</v>
      </c>
      <c r="B244" s="23" t="s">
        <v>279</v>
      </c>
      <c r="C244" s="24"/>
      <c r="D244" s="25"/>
      <c r="E244" s="26">
        <v>0</v>
      </c>
      <c r="F244" s="27"/>
      <c r="G244" s="28"/>
      <c r="H244" s="23" t="s">
        <v>280</v>
      </c>
      <c r="I244" s="31">
        <f>SUM(I245:I246)</f>
        <v>0</v>
      </c>
      <c r="J244" s="32">
        <v>20203</v>
      </c>
      <c r="K244" s="32" t="s">
        <v>280</v>
      </c>
      <c r="L244" s="32">
        <v>0</v>
      </c>
      <c r="M244" s="32">
        <f t="shared" si="7"/>
        <v>0</v>
      </c>
      <c r="N244" t="e">
        <f t="shared" si="8"/>
        <v>#DIV/0!</v>
      </c>
    </row>
    <row r="245" ht="18" customHeight="1" spans="1:14">
      <c r="A245" s="22">
        <v>2020304</v>
      </c>
      <c r="B245" s="29" t="s">
        <v>281</v>
      </c>
      <c r="C245" s="30"/>
      <c r="D245" s="26"/>
      <c r="E245" s="26">
        <v>0</v>
      </c>
      <c r="F245" s="27"/>
      <c r="G245" s="28"/>
      <c r="H245" s="29" t="s">
        <v>282</v>
      </c>
      <c r="I245" s="34">
        <v>0</v>
      </c>
      <c r="J245" s="32">
        <v>2020304</v>
      </c>
      <c r="K245" s="32" t="s">
        <v>282</v>
      </c>
      <c r="L245" s="32">
        <v>0</v>
      </c>
      <c r="M245" s="32">
        <f t="shared" si="7"/>
        <v>0</v>
      </c>
      <c r="N245" t="e">
        <f t="shared" si="8"/>
        <v>#DIV/0!</v>
      </c>
    </row>
    <row r="246" ht="18" customHeight="1" spans="1:14">
      <c r="A246" s="22">
        <v>2020306</v>
      </c>
      <c r="B246" s="29" t="s">
        <v>280</v>
      </c>
      <c r="C246" s="30"/>
      <c r="D246" s="26"/>
      <c r="E246" s="26">
        <v>0</v>
      </c>
      <c r="F246" s="27"/>
      <c r="G246" s="28"/>
      <c r="H246" s="29" t="s">
        <v>283</v>
      </c>
      <c r="I246" s="34">
        <v>0</v>
      </c>
      <c r="J246" s="32">
        <v>2020306</v>
      </c>
      <c r="K246" s="32" t="s">
        <v>283</v>
      </c>
      <c r="L246" s="32">
        <v>0</v>
      </c>
      <c r="M246" s="32">
        <f t="shared" si="7"/>
        <v>0</v>
      </c>
      <c r="N246" t="e">
        <f t="shared" si="8"/>
        <v>#DIV/0!</v>
      </c>
    </row>
    <row r="247" ht="18" customHeight="1" spans="1:14">
      <c r="A247" s="22">
        <v>20204</v>
      </c>
      <c r="B247" s="23" t="s">
        <v>284</v>
      </c>
      <c r="C247" s="24"/>
      <c r="D247" s="25"/>
      <c r="E247" s="26">
        <v>0</v>
      </c>
      <c r="F247" s="27"/>
      <c r="G247" s="28"/>
      <c r="H247" s="23" t="s">
        <v>285</v>
      </c>
      <c r="I247" s="31">
        <f>SUM(I248:I252)</f>
        <v>0</v>
      </c>
      <c r="J247" s="32">
        <v>20204</v>
      </c>
      <c r="K247" s="32" t="s">
        <v>285</v>
      </c>
      <c r="L247" s="32">
        <v>0</v>
      </c>
      <c r="M247" s="32">
        <f t="shared" si="7"/>
        <v>0</v>
      </c>
      <c r="N247" t="e">
        <f t="shared" si="8"/>
        <v>#DIV/0!</v>
      </c>
    </row>
    <row r="248" ht="18" customHeight="1" spans="1:14">
      <c r="A248" s="22">
        <v>2020401</v>
      </c>
      <c r="B248" s="29" t="s">
        <v>286</v>
      </c>
      <c r="C248" s="30"/>
      <c r="D248" s="26"/>
      <c r="E248" s="26">
        <v>0</v>
      </c>
      <c r="F248" s="27"/>
      <c r="G248" s="28"/>
      <c r="H248" s="29" t="s">
        <v>287</v>
      </c>
      <c r="I248" s="34">
        <v>0</v>
      </c>
      <c r="J248" s="32">
        <v>2020401</v>
      </c>
      <c r="K248" s="32" t="s">
        <v>287</v>
      </c>
      <c r="L248" s="32">
        <v>0</v>
      </c>
      <c r="M248" s="32">
        <f t="shared" si="7"/>
        <v>0</v>
      </c>
      <c r="N248" t="e">
        <f t="shared" si="8"/>
        <v>#DIV/0!</v>
      </c>
    </row>
    <row r="249" ht="18" customHeight="1" spans="1:14">
      <c r="A249" s="22">
        <v>2020402</v>
      </c>
      <c r="B249" s="29" t="s">
        <v>288</v>
      </c>
      <c r="C249" s="30"/>
      <c r="D249" s="26"/>
      <c r="E249" s="26">
        <v>0</v>
      </c>
      <c r="F249" s="27"/>
      <c r="G249" s="28"/>
      <c r="H249" s="29" t="s">
        <v>289</v>
      </c>
      <c r="I249" s="34">
        <v>0</v>
      </c>
      <c r="J249" s="32">
        <v>2020402</v>
      </c>
      <c r="K249" s="32" t="s">
        <v>289</v>
      </c>
      <c r="L249" s="32">
        <v>0</v>
      </c>
      <c r="M249" s="32">
        <f t="shared" si="7"/>
        <v>0</v>
      </c>
      <c r="N249" t="e">
        <f t="shared" si="8"/>
        <v>#DIV/0!</v>
      </c>
    </row>
    <row r="250" ht="18" customHeight="1" spans="1:14">
      <c r="A250" s="22">
        <v>2020403</v>
      </c>
      <c r="B250" s="29" t="s">
        <v>290</v>
      </c>
      <c r="C250" s="30"/>
      <c r="D250" s="26"/>
      <c r="E250" s="26">
        <v>0</v>
      </c>
      <c r="F250" s="27"/>
      <c r="G250" s="28"/>
      <c r="H250" s="29" t="s">
        <v>291</v>
      </c>
      <c r="I250" s="34">
        <v>0</v>
      </c>
      <c r="J250" s="32">
        <v>2020403</v>
      </c>
      <c r="K250" s="32" t="s">
        <v>291</v>
      </c>
      <c r="L250" s="32">
        <v>0</v>
      </c>
      <c r="M250" s="32">
        <f t="shared" si="7"/>
        <v>0</v>
      </c>
      <c r="N250" t="e">
        <f t="shared" si="8"/>
        <v>#DIV/0!</v>
      </c>
    </row>
    <row r="251" ht="18" customHeight="1" spans="1:14">
      <c r="A251" s="22">
        <v>2020404</v>
      </c>
      <c r="B251" s="29" t="s">
        <v>292</v>
      </c>
      <c r="C251" s="30"/>
      <c r="D251" s="26"/>
      <c r="E251" s="26">
        <v>0</v>
      </c>
      <c r="F251" s="27"/>
      <c r="G251" s="28"/>
      <c r="H251" s="29" t="s">
        <v>293</v>
      </c>
      <c r="I251" s="34">
        <v>0</v>
      </c>
      <c r="J251" s="32">
        <v>2020404</v>
      </c>
      <c r="K251" s="32" t="s">
        <v>293</v>
      </c>
      <c r="L251" s="32">
        <v>0</v>
      </c>
      <c r="M251" s="32">
        <f t="shared" si="7"/>
        <v>0</v>
      </c>
      <c r="N251" t="e">
        <f t="shared" si="8"/>
        <v>#DIV/0!</v>
      </c>
    </row>
    <row r="252" ht="18" customHeight="1" spans="1:14">
      <c r="A252" s="22">
        <v>2020499</v>
      </c>
      <c r="B252" s="29" t="s">
        <v>294</v>
      </c>
      <c r="C252" s="30"/>
      <c r="D252" s="26"/>
      <c r="E252" s="26">
        <v>0</v>
      </c>
      <c r="F252" s="27"/>
      <c r="G252" s="28"/>
      <c r="H252" s="29" t="s">
        <v>295</v>
      </c>
      <c r="I252" s="34">
        <v>0</v>
      </c>
      <c r="J252" s="32">
        <v>2020499</v>
      </c>
      <c r="K252" s="32" t="s">
        <v>295</v>
      </c>
      <c r="L252" s="32">
        <v>0</v>
      </c>
      <c r="M252" s="32">
        <f t="shared" si="7"/>
        <v>0</v>
      </c>
      <c r="N252" t="e">
        <f t="shared" si="8"/>
        <v>#DIV/0!</v>
      </c>
    </row>
    <row r="253" ht="18" customHeight="1" spans="1:14">
      <c r="A253" s="22">
        <v>20205</v>
      </c>
      <c r="B253" s="23" t="s">
        <v>296</v>
      </c>
      <c r="C253" s="24"/>
      <c r="D253" s="25"/>
      <c r="E253" s="26">
        <v>0</v>
      </c>
      <c r="F253" s="27"/>
      <c r="G253" s="28"/>
      <c r="H253" s="23" t="s">
        <v>297</v>
      </c>
      <c r="I253" s="31">
        <f>SUM(I254:I257)</f>
        <v>0</v>
      </c>
      <c r="J253" s="32">
        <v>20205</v>
      </c>
      <c r="K253" s="32" t="s">
        <v>297</v>
      </c>
      <c r="L253" s="32">
        <v>0</v>
      </c>
      <c r="M253" s="32">
        <f t="shared" si="7"/>
        <v>0</v>
      </c>
      <c r="N253" t="e">
        <f t="shared" si="8"/>
        <v>#DIV/0!</v>
      </c>
    </row>
    <row r="254" ht="18" customHeight="1" spans="1:14">
      <c r="A254" s="22">
        <v>2020503</v>
      </c>
      <c r="B254" s="29" t="s">
        <v>298</v>
      </c>
      <c r="C254" s="30"/>
      <c r="D254" s="26"/>
      <c r="E254" s="26">
        <v>0</v>
      </c>
      <c r="F254" s="27"/>
      <c r="G254" s="28"/>
      <c r="H254" s="29" t="s">
        <v>299</v>
      </c>
      <c r="I254" s="34">
        <v>0</v>
      </c>
      <c r="J254" s="32">
        <v>2020503</v>
      </c>
      <c r="K254" s="32" t="s">
        <v>299</v>
      </c>
      <c r="L254" s="32">
        <v>0</v>
      </c>
      <c r="M254" s="32">
        <f t="shared" si="7"/>
        <v>0</v>
      </c>
      <c r="N254" t="e">
        <f t="shared" si="8"/>
        <v>#DIV/0!</v>
      </c>
    </row>
    <row r="255" ht="18" customHeight="1" spans="1:14">
      <c r="A255" s="22">
        <v>2020504</v>
      </c>
      <c r="B255" s="29" t="s">
        <v>300</v>
      </c>
      <c r="C255" s="30"/>
      <c r="D255" s="26"/>
      <c r="E255" s="26">
        <v>0</v>
      </c>
      <c r="F255" s="27"/>
      <c r="G255" s="28"/>
      <c r="H255" s="29" t="s">
        <v>301</v>
      </c>
      <c r="I255" s="34">
        <v>0</v>
      </c>
      <c r="J255" s="32">
        <v>2020504</v>
      </c>
      <c r="K255" s="32" t="s">
        <v>301</v>
      </c>
      <c r="L255" s="32">
        <v>0</v>
      </c>
      <c r="M255" s="32">
        <f t="shared" si="7"/>
        <v>0</v>
      </c>
      <c r="N255" t="e">
        <f t="shared" si="8"/>
        <v>#DIV/0!</v>
      </c>
    </row>
    <row r="256" ht="18" customHeight="1" spans="1:14">
      <c r="A256" s="22">
        <v>2020505</v>
      </c>
      <c r="B256" s="29" t="s">
        <v>302</v>
      </c>
      <c r="C256" s="30"/>
      <c r="D256" s="26"/>
      <c r="E256" s="26">
        <v>0</v>
      </c>
      <c r="F256" s="27"/>
      <c r="G256" s="28"/>
      <c r="H256" s="29" t="s">
        <v>303</v>
      </c>
      <c r="I256" s="34">
        <v>0</v>
      </c>
      <c r="J256" s="32">
        <v>2020505</v>
      </c>
      <c r="K256" s="32" t="s">
        <v>303</v>
      </c>
      <c r="L256" s="32">
        <v>0</v>
      </c>
      <c r="M256" s="32">
        <f t="shared" si="7"/>
        <v>0</v>
      </c>
      <c r="N256" t="e">
        <f t="shared" si="8"/>
        <v>#DIV/0!</v>
      </c>
    </row>
    <row r="257" ht="18" customHeight="1" spans="1:14">
      <c r="A257" s="22">
        <v>2020599</v>
      </c>
      <c r="B257" s="29" t="s">
        <v>304</v>
      </c>
      <c r="C257" s="30"/>
      <c r="D257" s="26"/>
      <c r="E257" s="26">
        <v>0</v>
      </c>
      <c r="F257" s="27"/>
      <c r="G257" s="28"/>
      <c r="H257" s="29" t="s">
        <v>305</v>
      </c>
      <c r="I257" s="34">
        <v>0</v>
      </c>
      <c r="J257" s="32">
        <v>2020599</v>
      </c>
      <c r="K257" s="32" t="s">
        <v>305</v>
      </c>
      <c r="L257" s="32">
        <v>0</v>
      </c>
      <c r="M257" s="32">
        <f t="shared" si="7"/>
        <v>0</v>
      </c>
      <c r="N257" t="e">
        <f t="shared" si="8"/>
        <v>#DIV/0!</v>
      </c>
    </row>
    <row r="258" ht="18" customHeight="1" spans="1:14">
      <c r="A258" s="22">
        <v>20206</v>
      </c>
      <c r="B258" s="23" t="s">
        <v>306</v>
      </c>
      <c r="C258" s="24"/>
      <c r="D258" s="25"/>
      <c r="E258" s="26">
        <v>0</v>
      </c>
      <c r="F258" s="27"/>
      <c r="G258" s="28"/>
      <c r="H258" s="23" t="s">
        <v>307</v>
      </c>
      <c r="I258" s="31">
        <f>I259</f>
        <v>0</v>
      </c>
      <c r="J258" s="32">
        <v>20206</v>
      </c>
      <c r="K258" s="32" t="s">
        <v>307</v>
      </c>
      <c r="L258" s="32">
        <v>0</v>
      </c>
      <c r="M258" s="32">
        <f t="shared" si="7"/>
        <v>0</v>
      </c>
      <c r="N258" t="e">
        <f t="shared" si="8"/>
        <v>#DIV/0!</v>
      </c>
    </row>
    <row r="259" ht="18" customHeight="1" spans="1:14">
      <c r="A259" s="22">
        <v>2020601</v>
      </c>
      <c r="B259" s="29" t="s">
        <v>308</v>
      </c>
      <c r="C259" s="30"/>
      <c r="D259" s="26"/>
      <c r="E259" s="26">
        <v>0</v>
      </c>
      <c r="F259" s="27"/>
      <c r="G259" s="28"/>
      <c r="H259" s="29" t="s">
        <v>309</v>
      </c>
      <c r="I259" s="34">
        <v>0</v>
      </c>
      <c r="J259" s="32">
        <v>2020601</v>
      </c>
      <c r="K259" s="32" t="s">
        <v>309</v>
      </c>
      <c r="L259" s="32">
        <v>0</v>
      </c>
      <c r="M259" s="32">
        <f t="shared" si="7"/>
        <v>0</v>
      </c>
      <c r="N259" t="e">
        <f t="shared" si="8"/>
        <v>#DIV/0!</v>
      </c>
    </row>
    <row r="260" ht="18" customHeight="1" spans="1:14">
      <c r="A260" s="22">
        <v>20207</v>
      </c>
      <c r="B260" s="23" t="s">
        <v>310</v>
      </c>
      <c r="C260" s="24"/>
      <c r="D260" s="25"/>
      <c r="E260" s="26">
        <v>0</v>
      </c>
      <c r="F260" s="27"/>
      <c r="G260" s="28"/>
      <c r="H260" s="23" t="s">
        <v>311</v>
      </c>
      <c r="I260" s="31">
        <f>SUM(I261:I264)</f>
        <v>0</v>
      </c>
      <c r="J260" s="32">
        <v>20207</v>
      </c>
      <c r="K260" s="32" t="s">
        <v>311</v>
      </c>
      <c r="L260" s="32">
        <v>0</v>
      </c>
      <c r="M260" s="32">
        <f t="shared" ref="M260:M323" si="9">I260-L260</f>
        <v>0</v>
      </c>
      <c r="N260" t="e">
        <f t="shared" si="8"/>
        <v>#DIV/0!</v>
      </c>
    </row>
    <row r="261" ht="18" customHeight="1" spans="1:14">
      <c r="A261" s="22">
        <v>2020701</v>
      </c>
      <c r="B261" s="29" t="s">
        <v>312</v>
      </c>
      <c r="C261" s="30"/>
      <c r="D261" s="26"/>
      <c r="E261" s="26">
        <v>0</v>
      </c>
      <c r="F261" s="27"/>
      <c r="G261" s="28"/>
      <c r="H261" s="29" t="s">
        <v>313</v>
      </c>
      <c r="I261" s="34">
        <v>0</v>
      </c>
      <c r="J261" s="32">
        <v>2020701</v>
      </c>
      <c r="K261" s="32" t="s">
        <v>313</v>
      </c>
      <c r="L261" s="32">
        <v>0</v>
      </c>
      <c r="M261" s="32">
        <f t="shared" si="9"/>
        <v>0</v>
      </c>
      <c r="N261" t="e">
        <f t="shared" ref="N261:N324" si="10">E261/M261-1</f>
        <v>#DIV/0!</v>
      </c>
    </row>
    <row r="262" ht="18" customHeight="1" spans="1:14">
      <c r="A262" s="22">
        <v>2020702</v>
      </c>
      <c r="B262" s="29" t="s">
        <v>314</v>
      </c>
      <c r="C262" s="30"/>
      <c r="D262" s="26"/>
      <c r="E262" s="26">
        <v>0</v>
      </c>
      <c r="F262" s="27"/>
      <c r="G262" s="28"/>
      <c r="H262" s="29" t="s">
        <v>315</v>
      </c>
      <c r="I262" s="34">
        <v>0</v>
      </c>
      <c r="J262" s="32">
        <v>2020702</v>
      </c>
      <c r="K262" s="32" t="s">
        <v>315</v>
      </c>
      <c r="L262" s="32">
        <v>0</v>
      </c>
      <c r="M262" s="32">
        <f t="shared" si="9"/>
        <v>0</v>
      </c>
      <c r="N262" t="e">
        <f t="shared" si="10"/>
        <v>#DIV/0!</v>
      </c>
    </row>
    <row r="263" ht="18" customHeight="1" spans="1:14">
      <c r="A263" s="22">
        <v>2020703</v>
      </c>
      <c r="B263" s="29" t="s">
        <v>316</v>
      </c>
      <c r="C263" s="30"/>
      <c r="D263" s="26"/>
      <c r="E263" s="26">
        <v>0</v>
      </c>
      <c r="F263" s="27"/>
      <c r="G263" s="28"/>
      <c r="H263" s="29" t="s">
        <v>317</v>
      </c>
      <c r="I263" s="34">
        <v>0</v>
      </c>
      <c r="J263" s="32">
        <v>2020703</v>
      </c>
      <c r="K263" s="32" t="s">
        <v>317</v>
      </c>
      <c r="L263" s="32">
        <v>0</v>
      </c>
      <c r="M263" s="32">
        <f t="shared" si="9"/>
        <v>0</v>
      </c>
      <c r="N263" t="e">
        <f t="shared" si="10"/>
        <v>#DIV/0!</v>
      </c>
    </row>
    <row r="264" ht="18" customHeight="1" spans="1:14">
      <c r="A264" s="22">
        <v>2020799</v>
      </c>
      <c r="B264" s="29" t="s">
        <v>318</v>
      </c>
      <c r="C264" s="30"/>
      <c r="D264" s="26"/>
      <c r="E264" s="26">
        <v>0</v>
      </c>
      <c r="F264" s="27"/>
      <c r="G264" s="28"/>
      <c r="H264" s="29" t="s">
        <v>319</v>
      </c>
      <c r="I264" s="34">
        <v>0</v>
      </c>
      <c r="J264" s="32">
        <v>2020799</v>
      </c>
      <c r="K264" s="32" t="s">
        <v>319</v>
      </c>
      <c r="L264" s="32">
        <v>0</v>
      </c>
      <c r="M264" s="32">
        <f t="shared" si="9"/>
        <v>0</v>
      </c>
      <c r="N264" t="e">
        <f t="shared" si="10"/>
        <v>#DIV/0!</v>
      </c>
    </row>
    <row r="265" ht="18" customHeight="1" spans="1:14">
      <c r="A265" s="22">
        <v>20208</v>
      </c>
      <c r="B265" s="23" t="s">
        <v>320</v>
      </c>
      <c r="C265" s="24"/>
      <c r="D265" s="25"/>
      <c r="E265" s="26">
        <v>0</v>
      </c>
      <c r="F265" s="27"/>
      <c r="G265" s="28"/>
      <c r="H265" s="23" t="s">
        <v>321</v>
      </c>
      <c r="I265" s="31">
        <f>SUM(I266:I270)</f>
        <v>0</v>
      </c>
      <c r="J265" s="32">
        <v>20208</v>
      </c>
      <c r="K265" s="32" t="s">
        <v>321</v>
      </c>
      <c r="L265" s="32">
        <v>0</v>
      </c>
      <c r="M265" s="32">
        <f t="shared" si="9"/>
        <v>0</v>
      </c>
      <c r="N265" t="e">
        <f t="shared" si="10"/>
        <v>#DIV/0!</v>
      </c>
    </row>
    <row r="266" ht="18" customHeight="1" spans="1:14">
      <c r="A266" s="22">
        <v>2020801</v>
      </c>
      <c r="B266" s="29" t="s">
        <v>13</v>
      </c>
      <c r="C266" s="30"/>
      <c r="D266" s="26"/>
      <c r="E266" s="26">
        <v>0</v>
      </c>
      <c r="F266" s="27"/>
      <c r="G266" s="28"/>
      <c r="H266" s="29" t="s">
        <v>14</v>
      </c>
      <c r="I266" s="34">
        <v>0</v>
      </c>
      <c r="J266" s="32">
        <v>2020801</v>
      </c>
      <c r="K266" s="32" t="s">
        <v>14</v>
      </c>
      <c r="L266" s="32">
        <v>0</v>
      </c>
      <c r="M266" s="32">
        <f t="shared" si="9"/>
        <v>0</v>
      </c>
      <c r="N266" t="e">
        <f t="shared" si="10"/>
        <v>#DIV/0!</v>
      </c>
    </row>
    <row r="267" ht="18" customHeight="1" spans="1:14">
      <c r="A267" s="22">
        <v>2020802</v>
      </c>
      <c r="B267" s="29" t="s">
        <v>15</v>
      </c>
      <c r="C267" s="30"/>
      <c r="D267" s="26"/>
      <c r="E267" s="26">
        <v>0</v>
      </c>
      <c r="F267" s="27"/>
      <c r="G267" s="28"/>
      <c r="H267" s="29" t="s">
        <v>16</v>
      </c>
      <c r="I267" s="34">
        <v>0</v>
      </c>
      <c r="J267" s="32">
        <v>2020802</v>
      </c>
      <c r="K267" s="32" t="s">
        <v>16</v>
      </c>
      <c r="L267" s="32">
        <v>0</v>
      </c>
      <c r="M267" s="32">
        <f t="shared" si="9"/>
        <v>0</v>
      </c>
      <c r="N267" t="e">
        <f t="shared" si="10"/>
        <v>#DIV/0!</v>
      </c>
    </row>
    <row r="268" ht="18" customHeight="1" spans="1:14">
      <c r="A268" s="22">
        <v>2020803</v>
      </c>
      <c r="B268" s="29" t="s">
        <v>17</v>
      </c>
      <c r="C268" s="30"/>
      <c r="D268" s="26"/>
      <c r="E268" s="26">
        <v>0</v>
      </c>
      <c r="F268" s="27"/>
      <c r="G268" s="28"/>
      <c r="H268" s="29" t="s">
        <v>18</v>
      </c>
      <c r="I268" s="34">
        <v>0</v>
      </c>
      <c r="J268" s="32">
        <v>2020803</v>
      </c>
      <c r="K268" s="32" t="s">
        <v>18</v>
      </c>
      <c r="L268" s="32">
        <v>0</v>
      </c>
      <c r="M268" s="32">
        <f t="shared" si="9"/>
        <v>0</v>
      </c>
      <c r="N268" t="e">
        <f t="shared" si="10"/>
        <v>#DIV/0!</v>
      </c>
    </row>
    <row r="269" ht="18" customHeight="1" spans="1:14">
      <c r="A269" s="22">
        <v>2020850</v>
      </c>
      <c r="B269" s="29" t="s">
        <v>31</v>
      </c>
      <c r="C269" s="30"/>
      <c r="D269" s="26"/>
      <c r="E269" s="26">
        <v>0</v>
      </c>
      <c r="F269" s="27"/>
      <c r="G269" s="28"/>
      <c r="H269" s="29" t="s">
        <v>32</v>
      </c>
      <c r="I269" s="34">
        <v>0</v>
      </c>
      <c r="J269" s="32">
        <v>2020850</v>
      </c>
      <c r="K269" s="32" t="s">
        <v>32</v>
      </c>
      <c r="L269" s="32">
        <v>0</v>
      </c>
      <c r="M269" s="32">
        <f t="shared" si="9"/>
        <v>0</v>
      </c>
      <c r="N269" t="e">
        <f t="shared" si="10"/>
        <v>#DIV/0!</v>
      </c>
    </row>
    <row r="270" ht="18" customHeight="1" spans="1:14">
      <c r="A270" s="22">
        <v>2020899</v>
      </c>
      <c r="B270" s="29" t="s">
        <v>322</v>
      </c>
      <c r="C270" s="30"/>
      <c r="D270" s="26"/>
      <c r="E270" s="26">
        <v>0</v>
      </c>
      <c r="F270" s="27"/>
      <c r="G270" s="28"/>
      <c r="H270" s="29" t="s">
        <v>323</v>
      </c>
      <c r="I270" s="34">
        <v>0</v>
      </c>
      <c r="J270" s="32">
        <v>2020899</v>
      </c>
      <c r="K270" s="32" t="s">
        <v>323</v>
      </c>
      <c r="L270" s="32">
        <v>0</v>
      </c>
      <c r="M270" s="32">
        <f t="shared" si="9"/>
        <v>0</v>
      </c>
      <c r="N270" t="e">
        <f t="shared" si="10"/>
        <v>#DIV/0!</v>
      </c>
    </row>
    <row r="271" ht="18" customHeight="1" spans="1:14">
      <c r="A271" s="22">
        <v>20299</v>
      </c>
      <c r="B271" s="23" t="s">
        <v>324</v>
      </c>
      <c r="C271" s="24"/>
      <c r="D271" s="25"/>
      <c r="E271" s="26">
        <v>0</v>
      </c>
      <c r="F271" s="27"/>
      <c r="G271" s="28"/>
      <c r="H271" s="23" t="s">
        <v>325</v>
      </c>
      <c r="I271" s="36">
        <f>I272</f>
        <v>0</v>
      </c>
      <c r="J271" s="32">
        <v>20299</v>
      </c>
      <c r="K271" s="32" t="s">
        <v>325</v>
      </c>
      <c r="L271" s="32">
        <v>0</v>
      </c>
      <c r="M271" s="32">
        <f t="shared" si="9"/>
        <v>0</v>
      </c>
      <c r="N271" t="e">
        <f t="shared" si="10"/>
        <v>#DIV/0!</v>
      </c>
    </row>
    <row r="272" ht="18" customHeight="1" spans="1:14">
      <c r="A272" s="22">
        <v>2029999</v>
      </c>
      <c r="B272" s="29" t="s">
        <v>326</v>
      </c>
      <c r="C272" s="30"/>
      <c r="D272" s="26"/>
      <c r="E272" s="26">
        <v>0</v>
      </c>
      <c r="F272" s="27"/>
      <c r="G272" s="28"/>
      <c r="H272" s="29" t="s">
        <v>327</v>
      </c>
      <c r="I272" s="34">
        <v>0</v>
      </c>
      <c r="J272" s="32">
        <v>2029999</v>
      </c>
      <c r="K272" s="32" t="s">
        <v>327</v>
      </c>
      <c r="L272" s="32">
        <v>0</v>
      </c>
      <c r="M272" s="32">
        <f t="shared" si="9"/>
        <v>0</v>
      </c>
      <c r="N272" t="e">
        <f t="shared" si="10"/>
        <v>#DIV/0!</v>
      </c>
    </row>
    <row r="273" ht="18" customHeight="1" spans="1:14">
      <c r="A273" s="22">
        <v>203</v>
      </c>
      <c r="B273" s="23" t="s">
        <v>328</v>
      </c>
      <c r="C273" s="24">
        <v>326</v>
      </c>
      <c r="D273" s="25">
        <v>326</v>
      </c>
      <c r="E273" s="26">
        <v>524</v>
      </c>
      <c r="F273" s="27">
        <f>E273/D273</f>
        <v>1.60736196319018</v>
      </c>
      <c r="G273" s="28">
        <v>-0.426695842450766</v>
      </c>
      <c r="H273" s="23" t="s">
        <v>329</v>
      </c>
      <c r="I273" s="33">
        <f>SUM(I274,I278,I280,I282,I290)</f>
        <v>914</v>
      </c>
      <c r="J273" s="32">
        <v>203</v>
      </c>
      <c r="K273" s="32" t="s">
        <v>329</v>
      </c>
      <c r="L273" s="32">
        <v>0</v>
      </c>
      <c r="M273" s="32">
        <f t="shared" si="9"/>
        <v>914</v>
      </c>
      <c r="N273">
        <f t="shared" si="10"/>
        <v>-0.426695842450766</v>
      </c>
    </row>
    <row r="274" ht="18" customHeight="1" spans="1:14">
      <c r="A274" s="22">
        <v>20301</v>
      </c>
      <c r="B274" s="23" t="s">
        <v>330</v>
      </c>
      <c r="C274" s="24">
        <v>0</v>
      </c>
      <c r="D274" s="25">
        <v>0</v>
      </c>
      <c r="E274" s="26">
        <v>0</v>
      </c>
      <c r="F274" s="27"/>
      <c r="G274" s="28"/>
      <c r="H274" s="23" t="s">
        <v>331</v>
      </c>
      <c r="I274" s="31">
        <f>SUM(I275:I277)</f>
        <v>0</v>
      </c>
      <c r="J274" s="32">
        <v>20301</v>
      </c>
      <c r="K274" s="32" t="s">
        <v>331</v>
      </c>
      <c r="L274" s="32">
        <v>0</v>
      </c>
      <c r="M274" s="32">
        <f t="shared" si="9"/>
        <v>0</v>
      </c>
      <c r="N274" t="e">
        <f t="shared" si="10"/>
        <v>#DIV/0!</v>
      </c>
    </row>
    <row r="275" ht="18" customHeight="1" spans="1:14">
      <c r="A275" s="22">
        <v>2030101</v>
      </c>
      <c r="B275" s="29" t="s">
        <v>332</v>
      </c>
      <c r="C275" s="30">
        <v>0</v>
      </c>
      <c r="D275" s="26">
        <v>0</v>
      </c>
      <c r="E275" s="26">
        <v>0</v>
      </c>
      <c r="F275" s="27"/>
      <c r="G275" s="28"/>
      <c r="H275" s="29" t="s">
        <v>333</v>
      </c>
      <c r="I275" s="37">
        <v>0</v>
      </c>
      <c r="J275" s="32">
        <v>2030101</v>
      </c>
      <c r="K275" s="32" t="s">
        <v>333</v>
      </c>
      <c r="L275" s="32">
        <v>0</v>
      </c>
      <c r="M275" s="32">
        <f t="shared" si="9"/>
        <v>0</v>
      </c>
      <c r="N275" t="e">
        <f t="shared" si="10"/>
        <v>#DIV/0!</v>
      </c>
    </row>
    <row r="276" ht="18" customHeight="1" spans="1:14">
      <c r="A276" s="22">
        <v>2030102</v>
      </c>
      <c r="B276" s="29" t="s">
        <v>334</v>
      </c>
      <c r="C276" s="30">
        <v>0</v>
      </c>
      <c r="D276" s="26">
        <v>0</v>
      </c>
      <c r="E276" s="26">
        <v>0</v>
      </c>
      <c r="F276" s="27"/>
      <c r="G276" s="28"/>
      <c r="H276" s="29" t="s">
        <v>335</v>
      </c>
      <c r="I276" s="34">
        <v>0</v>
      </c>
      <c r="J276" s="32">
        <v>2030102</v>
      </c>
      <c r="K276" s="32" t="s">
        <v>335</v>
      </c>
      <c r="L276" s="32">
        <v>0</v>
      </c>
      <c r="M276" s="32">
        <f t="shared" si="9"/>
        <v>0</v>
      </c>
      <c r="N276" t="e">
        <f t="shared" si="10"/>
        <v>#DIV/0!</v>
      </c>
    </row>
    <row r="277" ht="18" customHeight="1" spans="1:14">
      <c r="A277" s="22">
        <v>2030199</v>
      </c>
      <c r="B277" s="29" t="s">
        <v>336</v>
      </c>
      <c r="C277" s="30">
        <v>0</v>
      </c>
      <c r="D277" s="26">
        <v>0</v>
      </c>
      <c r="E277" s="26">
        <v>0</v>
      </c>
      <c r="F277" s="27"/>
      <c r="G277" s="28"/>
      <c r="H277" s="29" t="s">
        <v>337</v>
      </c>
      <c r="I277" s="38">
        <v>0</v>
      </c>
      <c r="J277" s="32">
        <v>2030199</v>
      </c>
      <c r="K277" s="32" t="s">
        <v>337</v>
      </c>
      <c r="L277" s="32">
        <v>0</v>
      </c>
      <c r="M277" s="32">
        <f t="shared" si="9"/>
        <v>0</v>
      </c>
      <c r="N277" t="e">
        <f t="shared" si="10"/>
        <v>#DIV/0!</v>
      </c>
    </row>
    <row r="278" ht="18" customHeight="1" spans="1:14">
      <c r="A278" s="22">
        <v>20304</v>
      </c>
      <c r="B278" s="23" t="s">
        <v>338</v>
      </c>
      <c r="C278" s="24">
        <v>0</v>
      </c>
      <c r="D278" s="25">
        <v>0</v>
      </c>
      <c r="E278" s="26">
        <v>0</v>
      </c>
      <c r="F278" s="27"/>
      <c r="G278" s="28"/>
      <c r="H278" s="23" t="s">
        <v>339</v>
      </c>
      <c r="I278" s="31">
        <f>I279</f>
        <v>0</v>
      </c>
      <c r="J278" s="32">
        <v>20304</v>
      </c>
      <c r="K278" s="32" t="s">
        <v>339</v>
      </c>
      <c r="L278" s="32">
        <v>0</v>
      </c>
      <c r="M278" s="32">
        <f t="shared" si="9"/>
        <v>0</v>
      </c>
      <c r="N278" t="e">
        <f t="shared" si="10"/>
        <v>#DIV/0!</v>
      </c>
    </row>
    <row r="279" ht="18" customHeight="1" spans="1:14">
      <c r="A279" s="22">
        <v>2030401</v>
      </c>
      <c r="B279" s="29" t="s">
        <v>340</v>
      </c>
      <c r="C279" s="30">
        <v>0</v>
      </c>
      <c r="D279" s="26">
        <v>0</v>
      </c>
      <c r="E279" s="26">
        <v>0</v>
      </c>
      <c r="F279" s="27"/>
      <c r="G279" s="28"/>
      <c r="H279" s="29" t="s">
        <v>341</v>
      </c>
      <c r="I279" s="34">
        <v>0</v>
      </c>
      <c r="J279" s="32">
        <v>2030401</v>
      </c>
      <c r="K279" s="32" t="s">
        <v>341</v>
      </c>
      <c r="L279" s="32">
        <v>0</v>
      </c>
      <c r="M279" s="32">
        <f t="shared" si="9"/>
        <v>0</v>
      </c>
      <c r="N279" t="e">
        <f t="shared" si="10"/>
        <v>#DIV/0!</v>
      </c>
    </row>
    <row r="280" ht="18" customHeight="1" spans="1:14">
      <c r="A280" s="22">
        <v>20305</v>
      </c>
      <c r="B280" s="23" t="s">
        <v>342</v>
      </c>
      <c r="C280" s="24">
        <v>0</v>
      </c>
      <c r="D280" s="25">
        <v>0</v>
      </c>
      <c r="E280" s="26">
        <v>0</v>
      </c>
      <c r="F280" s="27"/>
      <c r="G280" s="28"/>
      <c r="H280" s="23" t="s">
        <v>343</v>
      </c>
      <c r="I280" s="31">
        <f>I281</f>
        <v>0</v>
      </c>
      <c r="J280" s="32">
        <v>20305</v>
      </c>
      <c r="K280" s="32" t="s">
        <v>343</v>
      </c>
      <c r="L280" s="32">
        <v>0</v>
      </c>
      <c r="M280" s="32">
        <f t="shared" si="9"/>
        <v>0</v>
      </c>
      <c r="N280" t="e">
        <f t="shared" si="10"/>
        <v>#DIV/0!</v>
      </c>
    </row>
    <row r="281" ht="18" customHeight="1" spans="1:14">
      <c r="A281" s="22">
        <v>2030501</v>
      </c>
      <c r="B281" s="29" t="s">
        <v>344</v>
      </c>
      <c r="C281" s="30">
        <v>0</v>
      </c>
      <c r="D281" s="26">
        <v>0</v>
      </c>
      <c r="E281" s="26">
        <v>0</v>
      </c>
      <c r="F281" s="27"/>
      <c r="G281" s="28"/>
      <c r="H281" s="29" t="s">
        <v>345</v>
      </c>
      <c r="I281" s="34">
        <v>0</v>
      </c>
      <c r="J281" s="32">
        <v>2030501</v>
      </c>
      <c r="K281" s="32" t="s">
        <v>345</v>
      </c>
      <c r="L281" s="32">
        <v>0</v>
      </c>
      <c r="M281" s="32">
        <f t="shared" si="9"/>
        <v>0</v>
      </c>
      <c r="N281" t="e">
        <f t="shared" si="10"/>
        <v>#DIV/0!</v>
      </c>
    </row>
    <row r="282" ht="18" customHeight="1" spans="1:14">
      <c r="A282" s="22">
        <v>20306</v>
      </c>
      <c r="B282" s="23" t="s">
        <v>346</v>
      </c>
      <c r="C282" s="24">
        <v>326.15</v>
      </c>
      <c r="D282" s="25">
        <v>326.15</v>
      </c>
      <c r="E282" s="26">
        <v>524</v>
      </c>
      <c r="F282" s="27">
        <f>E282/D282</f>
        <v>1.60662271960754</v>
      </c>
      <c r="G282" s="28">
        <v>-0.426695842450766</v>
      </c>
      <c r="H282" s="23" t="s">
        <v>347</v>
      </c>
      <c r="I282" s="36">
        <f>SUM(I283:I289)</f>
        <v>914</v>
      </c>
      <c r="J282" s="32">
        <v>20306</v>
      </c>
      <c r="K282" s="32" t="s">
        <v>347</v>
      </c>
      <c r="L282" s="32">
        <v>0</v>
      </c>
      <c r="M282" s="32">
        <f t="shared" si="9"/>
        <v>914</v>
      </c>
      <c r="N282">
        <f t="shared" si="10"/>
        <v>-0.426695842450766</v>
      </c>
    </row>
    <row r="283" ht="18" customHeight="1" spans="1:14">
      <c r="A283" s="22">
        <v>2030601</v>
      </c>
      <c r="B283" s="29" t="s">
        <v>348</v>
      </c>
      <c r="C283" s="30">
        <v>0</v>
      </c>
      <c r="D283" s="26">
        <v>0</v>
      </c>
      <c r="E283" s="26">
        <v>0</v>
      </c>
      <c r="F283" s="27"/>
      <c r="G283" s="28"/>
      <c r="H283" s="29" t="s">
        <v>349</v>
      </c>
      <c r="I283" s="34">
        <v>0</v>
      </c>
      <c r="J283" s="32">
        <v>2030601</v>
      </c>
      <c r="K283" s="32" t="s">
        <v>349</v>
      </c>
      <c r="L283" s="32">
        <v>0</v>
      </c>
      <c r="M283" s="32">
        <f t="shared" si="9"/>
        <v>0</v>
      </c>
      <c r="N283" t="e">
        <f t="shared" si="10"/>
        <v>#DIV/0!</v>
      </c>
    </row>
    <row r="284" ht="18" customHeight="1" spans="1:14">
      <c r="A284" s="22">
        <v>2030602</v>
      </c>
      <c r="B284" s="29" t="s">
        <v>350</v>
      </c>
      <c r="C284" s="30">
        <v>0</v>
      </c>
      <c r="D284" s="26">
        <v>0</v>
      </c>
      <c r="E284" s="26">
        <v>0</v>
      </c>
      <c r="F284" s="27"/>
      <c r="G284" s="28"/>
      <c r="H284" s="29" t="s">
        <v>351</v>
      </c>
      <c r="I284" s="38">
        <v>0</v>
      </c>
      <c r="J284" s="32">
        <v>2030602</v>
      </c>
      <c r="K284" s="32" t="s">
        <v>351</v>
      </c>
      <c r="L284" s="32">
        <v>0</v>
      </c>
      <c r="M284" s="32">
        <f t="shared" si="9"/>
        <v>0</v>
      </c>
      <c r="N284" t="e">
        <f t="shared" si="10"/>
        <v>#DIV/0!</v>
      </c>
    </row>
    <row r="285" ht="18" customHeight="1" spans="1:14">
      <c r="A285" s="22">
        <v>2030603</v>
      </c>
      <c r="B285" s="29" t="s">
        <v>352</v>
      </c>
      <c r="C285" s="30">
        <v>182.05</v>
      </c>
      <c r="D285" s="26">
        <v>182.05</v>
      </c>
      <c r="E285" s="26">
        <v>0</v>
      </c>
      <c r="F285" s="27">
        <f>E285/D285</f>
        <v>0</v>
      </c>
      <c r="G285" s="28">
        <v>-1</v>
      </c>
      <c r="H285" s="29" t="s">
        <v>353</v>
      </c>
      <c r="I285" s="38">
        <v>351</v>
      </c>
      <c r="J285" s="32">
        <v>2030603</v>
      </c>
      <c r="K285" s="32" t="s">
        <v>353</v>
      </c>
      <c r="L285" s="32">
        <v>0</v>
      </c>
      <c r="M285" s="32">
        <f t="shared" si="9"/>
        <v>351</v>
      </c>
      <c r="N285">
        <f t="shared" si="10"/>
        <v>-1</v>
      </c>
    </row>
    <row r="286" ht="18" customHeight="1" spans="1:14">
      <c r="A286" s="22">
        <v>2030604</v>
      </c>
      <c r="B286" s="29" t="s">
        <v>354</v>
      </c>
      <c r="C286" s="30">
        <v>0</v>
      </c>
      <c r="D286" s="26">
        <v>0</v>
      </c>
      <c r="E286" s="26">
        <v>0</v>
      </c>
      <c r="F286" s="27"/>
      <c r="G286" s="28"/>
      <c r="H286" s="29" t="s">
        <v>355</v>
      </c>
      <c r="I286" s="34">
        <v>0</v>
      </c>
      <c r="J286" s="32">
        <v>2030604</v>
      </c>
      <c r="K286" s="32" t="s">
        <v>355</v>
      </c>
      <c r="L286" s="32">
        <v>0</v>
      </c>
      <c r="M286" s="32">
        <f t="shared" si="9"/>
        <v>0</v>
      </c>
      <c r="N286" t="e">
        <f t="shared" si="10"/>
        <v>#DIV/0!</v>
      </c>
    </row>
    <row r="287" ht="18" customHeight="1" spans="1:14">
      <c r="A287" s="22">
        <v>2030607</v>
      </c>
      <c r="B287" s="29" t="s">
        <v>356</v>
      </c>
      <c r="C287" s="30">
        <v>144.1</v>
      </c>
      <c r="D287" s="26">
        <v>144.1</v>
      </c>
      <c r="E287" s="26">
        <v>524</v>
      </c>
      <c r="F287" s="27">
        <f>E287/D287</f>
        <v>3.63636363636364</v>
      </c>
      <c r="G287" s="28">
        <v>-0.0692717584369449</v>
      </c>
      <c r="H287" s="29" t="s">
        <v>357</v>
      </c>
      <c r="I287" s="34">
        <v>563</v>
      </c>
      <c r="J287" s="32">
        <v>2030607</v>
      </c>
      <c r="K287" s="32" t="s">
        <v>357</v>
      </c>
      <c r="L287" s="32">
        <v>0</v>
      </c>
      <c r="M287" s="32">
        <f t="shared" si="9"/>
        <v>563</v>
      </c>
      <c r="N287">
        <f t="shared" si="10"/>
        <v>-0.0692717584369449</v>
      </c>
    </row>
    <row r="288" ht="18" customHeight="1" spans="1:14">
      <c r="A288" s="22">
        <v>2030608</v>
      </c>
      <c r="B288" s="29" t="s">
        <v>358</v>
      </c>
      <c r="C288" s="30">
        <v>0</v>
      </c>
      <c r="D288" s="26">
        <v>0</v>
      </c>
      <c r="E288" s="26">
        <v>0</v>
      </c>
      <c r="F288" s="27"/>
      <c r="G288" s="28"/>
      <c r="H288" s="29" t="s">
        <v>359</v>
      </c>
      <c r="I288" s="34">
        <v>0</v>
      </c>
      <c r="J288" s="32">
        <v>2030608</v>
      </c>
      <c r="K288" s="32" t="s">
        <v>359</v>
      </c>
      <c r="L288" s="32">
        <v>0</v>
      </c>
      <c r="M288" s="32">
        <f t="shared" si="9"/>
        <v>0</v>
      </c>
      <c r="N288" t="e">
        <f t="shared" si="10"/>
        <v>#DIV/0!</v>
      </c>
    </row>
    <row r="289" ht="18" customHeight="1" spans="1:14">
      <c r="A289" s="22">
        <v>2030699</v>
      </c>
      <c r="B289" s="29" t="s">
        <v>360</v>
      </c>
      <c r="C289" s="30">
        <v>0</v>
      </c>
      <c r="D289" s="26">
        <v>0</v>
      </c>
      <c r="E289" s="26">
        <v>0</v>
      </c>
      <c r="F289" s="27"/>
      <c r="G289" s="28"/>
      <c r="H289" s="29" t="s">
        <v>361</v>
      </c>
      <c r="I289" s="34">
        <v>0</v>
      </c>
      <c r="J289" s="32">
        <v>2030699</v>
      </c>
      <c r="K289" s="32" t="s">
        <v>361</v>
      </c>
      <c r="L289" s="32">
        <v>0</v>
      </c>
      <c r="M289" s="32">
        <f t="shared" si="9"/>
        <v>0</v>
      </c>
      <c r="N289" t="e">
        <f t="shared" si="10"/>
        <v>#DIV/0!</v>
      </c>
    </row>
    <row r="290" ht="18" customHeight="1" spans="1:14">
      <c r="A290" s="22">
        <v>20399</v>
      </c>
      <c r="B290" s="23" t="s">
        <v>362</v>
      </c>
      <c r="C290" s="24">
        <v>0</v>
      </c>
      <c r="D290" s="25">
        <v>0</v>
      </c>
      <c r="E290" s="26">
        <v>0</v>
      </c>
      <c r="F290" s="27"/>
      <c r="G290" s="28"/>
      <c r="H290" s="23" t="s">
        <v>363</v>
      </c>
      <c r="I290" s="31">
        <f>I291</f>
        <v>0</v>
      </c>
      <c r="J290" s="32">
        <v>20399</v>
      </c>
      <c r="K290" s="32" t="s">
        <v>363</v>
      </c>
      <c r="L290" s="32">
        <v>0</v>
      </c>
      <c r="M290" s="32">
        <f t="shared" si="9"/>
        <v>0</v>
      </c>
      <c r="N290" t="e">
        <f t="shared" si="10"/>
        <v>#DIV/0!</v>
      </c>
    </row>
    <row r="291" ht="18" customHeight="1" spans="1:14">
      <c r="A291" s="22">
        <v>2039999</v>
      </c>
      <c r="B291" s="29" t="s">
        <v>364</v>
      </c>
      <c r="C291" s="30">
        <v>0</v>
      </c>
      <c r="D291" s="26">
        <v>0</v>
      </c>
      <c r="E291" s="26">
        <v>0</v>
      </c>
      <c r="F291" s="27"/>
      <c r="G291" s="28"/>
      <c r="H291" s="29" t="s">
        <v>365</v>
      </c>
      <c r="I291" s="34">
        <v>0</v>
      </c>
      <c r="J291" s="32">
        <v>2039999</v>
      </c>
      <c r="K291" s="32" t="s">
        <v>365</v>
      </c>
      <c r="L291" s="32">
        <v>0</v>
      </c>
      <c r="M291" s="32">
        <f t="shared" si="9"/>
        <v>0</v>
      </c>
      <c r="N291" t="e">
        <f t="shared" si="10"/>
        <v>#DIV/0!</v>
      </c>
    </row>
    <row r="292" ht="18" customHeight="1" spans="1:14">
      <c r="A292" s="22">
        <v>204</v>
      </c>
      <c r="B292" s="23" t="s">
        <v>366</v>
      </c>
      <c r="C292" s="24">
        <v>2115</v>
      </c>
      <c r="D292" s="25">
        <v>2115</v>
      </c>
      <c r="E292" s="26">
        <v>2264</v>
      </c>
      <c r="F292" s="27">
        <f>E292/D292</f>
        <v>1.07044917257683</v>
      </c>
      <c r="G292" s="28">
        <v>0.0942484291928467</v>
      </c>
      <c r="H292" s="23" t="s">
        <v>367</v>
      </c>
      <c r="I292" s="31">
        <f>I293+I296+I307+I314+I322+I331+I345+I355+I365+I373+I379</f>
        <v>2069</v>
      </c>
      <c r="J292" s="32">
        <v>204</v>
      </c>
      <c r="K292" s="32" t="s">
        <v>367</v>
      </c>
      <c r="L292" s="32">
        <v>0</v>
      </c>
      <c r="M292" s="32">
        <f t="shared" si="9"/>
        <v>2069</v>
      </c>
      <c r="N292">
        <f t="shared" si="10"/>
        <v>0.0942484291928467</v>
      </c>
    </row>
    <row r="293" ht="18" customHeight="1" spans="1:14">
      <c r="A293" s="22">
        <v>20401</v>
      </c>
      <c r="B293" s="23" t="s">
        <v>368</v>
      </c>
      <c r="C293" s="24">
        <v>0</v>
      </c>
      <c r="D293" s="25">
        <v>0</v>
      </c>
      <c r="E293" s="26">
        <v>0</v>
      </c>
      <c r="F293" s="27"/>
      <c r="G293" s="28"/>
      <c r="H293" s="23" t="s">
        <v>369</v>
      </c>
      <c r="I293" s="31">
        <f>SUM(I294:I295)</f>
        <v>0</v>
      </c>
      <c r="J293" s="32">
        <v>20401</v>
      </c>
      <c r="K293" s="32" t="s">
        <v>369</v>
      </c>
      <c r="L293" s="32">
        <v>0</v>
      </c>
      <c r="M293" s="32">
        <f t="shared" si="9"/>
        <v>0</v>
      </c>
      <c r="N293" t="e">
        <f t="shared" si="10"/>
        <v>#DIV/0!</v>
      </c>
    </row>
    <row r="294" ht="18" customHeight="1" spans="1:14">
      <c r="A294" s="22">
        <v>2040101</v>
      </c>
      <c r="B294" s="29" t="s">
        <v>370</v>
      </c>
      <c r="C294" s="30">
        <v>0</v>
      </c>
      <c r="D294" s="26">
        <v>0</v>
      </c>
      <c r="E294" s="26">
        <v>0</v>
      </c>
      <c r="F294" s="27"/>
      <c r="G294" s="28"/>
      <c r="H294" s="29" t="s">
        <v>371</v>
      </c>
      <c r="I294" s="34">
        <v>0</v>
      </c>
      <c r="J294" s="32">
        <v>2040101</v>
      </c>
      <c r="K294" s="32" t="s">
        <v>371</v>
      </c>
      <c r="L294" s="32">
        <v>0</v>
      </c>
      <c r="M294" s="32">
        <f t="shared" si="9"/>
        <v>0</v>
      </c>
      <c r="N294" t="e">
        <f t="shared" si="10"/>
        <v>#DIV/0!</v>
      </c>
    </row>
    <row r="295" ht="18" customHeight="1" spans="1:14">
      <c r="A295" s="22">
        <v>2040199</v>
      </c>
      <c r="B295" s="29" t="s">
        <v>372</v>
      </c>
      <c r="C295" s="30">
        <v>0</v>
      </c>
      <c r="D295" s="26">
        <v>0</v>
      </c>
      <c r="E295" s="26">
        <v>0</v>
      </c>
      <c r="F295" s="27"/>
      <c r="G295" s="28"/>
      <c r="H295" s="29" t="s">
        <v>373</v>
      </c>
      <c r="I295" s="34">
        <v>0</v>
      </c>
      <c r="J295" s="32">
        <v>2040199</v>
      </c>
      <c r="K295" s="32" t="s">
        <v>373</v>
      </c>
      <c r="L295" s="32">
        <v>0</v>
      </c>
      <c r="M295" s="32">
        <f t="shared" si="9"/>
        <v>0</v>
      </c>
      <c r="N295" t="e">
        <f t="shared" si="10"/>
        <v>#DIV/0!</v>
      </c>
    </row>
    <row r="296" ht="18" customHeight="1" spans="1:14">
      <c r="A296" s="22">
        <v>20402</v>
      </c>
      <c r="B296" s="23" t="s">
        <v>374</v>
      </c>
      <c r="C296" s="24">
        <v>698.55</v>
      </c>
      <c r="D296" s="25">
        <v>698.55</v>
      </c>
      <c r="E296" s="26">
        <v>644</v>
      </c>
      <c r="F296" s="27">
        <f>E296/D296</f>
        <v>0.921909670030778</v>
      </c>
      <c r="G296" s="28">
        <v>-0.122615803814714</v>
      </c>
      <c r="H296" s="23" t="s">
        <v>375</v>
      </c>
      <c r="I296" s="31">
        <f>SUM(I297:I306)</f>
        <v>734</v>
      </c>
      <c r="J296" s="32">
        <v>20402</v>
      </c>
      <c r="K296" s="32" t="s">
        <v>375</v>
      </c>
      <c r="L296" s="32">
        <v>0</v>
      </c>
      <c r="M296" s="32">
        <f t="shared" si="9"/>
        <v>734</v>
      </c>
      <c r="N296">
        <f t="shared" si="10"/>
        <v>-0.122615803814714</v>
      </c>
    </row>
    <row r="297" ht="18" customHeight="1" spans="1:14">
      <c r="A297" s="22">
        <v>2040201</v>
      </c>
      <c r="B297" s="29" t="s">
        <v>13</v>
      </c>
      <c r="C297" s="30">
        <v>0</v>
      </c>
      <c r="D297" s="26">
        <v>0</v>
      </c>
      <c r="E297" s="26">
        <v>0</v>
      </c>
      <c r="F297" s="27"/>
      <c r="G297" s="28"/>
      <c r="H297" s="29" t="s">
        <v>14</v>
      </c>
      <c r="I297" s="34">
        <v>0</v>
      </c>
      <c r="J297" s="32">
        <v>2040201</v>
      </c>
      <c r="K297" s="32" t="s">
        <v>14</v>
      </c>
      <c r="L297" s="32">
        <v>0</v>
      </c>
      <c r="M297" s="32">
        <f t="shared" si="9"/>
        <v>0</v>
      </c>
      <c r="N297" t="e">
        <f t="shared" si="10"/>
        <v>#DIV/0!</v>
      </c>
    </row>
    <row r="298" ht="18" customHeight="1" spans="1:14">
      <c r="A298" s="22">
        <v>2040202</v>
      </c>
      <c r="B298" s="29" t="s">
        <v>15</v>
      </c>
      <c r="C298" s="30">
        <v>17</v>
      </c>
      <c r="D298" s="26">
        <v>17</v>
      </c>
      <c r="E298" s="26">
        <v>5</v>
      </c>
      <c r="F298" s="27">
        <f>E298/D298</f>
        <v>0.294117647058824</v>
      </c>
      <c r="G298" s="28">
        <v>-0.583333333333333</v>
      </c>
      <c r="H298" s="29" t="s">
        <v>16</v>
      </c>
      <c r="I298" s="34">
        <v>12</v>
      </c>
      <c r="J298" s="32">
        <v>2040202</v>
      </c>
      <c r="K298" s="32" t="s">
        <v>16</v>
      </c>
      <c r="L298" s="32">
        <v>0</v>
      </c>
      <c r="M298" s="32">
        <f t="shared" si="9"/>
        <v>12</v>
      </c>
      <c r="N298">
        <f t="shared" si="10"/>
        <v>-0.583333333333333</v>
      </c>
    </row>
    <row r="299" ht="18" customHeight="1" spans="1:14">
      <c r="A299" s="22">
        <v>2040203</v>
      </c>
      <c r="B299" s="29" t="s">
        <v>17</v>
      </c>
      <c r="C299" s="30">
        <v>0</v>
      </c>
      <c r="D299" s="26">
        <v>0</v>
      </c>
      <c r="E299" s="26">
        <v>0</v>
      </c>
      <c r="F299" s="27"/>
      <c r="G299" s="28"/>
      <c r="H299" s="29" t="s">
        <v>18</v>
      </c>
      <c r="I299" s="34">
        <v>0</v>
      </c>
      <c r="J299" s="32">
        <v>2040203</v>
      </c>
      <c r="K299" s="32" t="s">
        <v>18</v>
      </c>
      <c r="L299" s="32">
        <v>0</v>
      </c>
      <c r="M299" s="32">
        <f t="shared" si="9"/>
        <v>0</v>
      </c>
      <c r="N299" t="e">
        <f t="shared" si="10"/>
        <v>#DIV/0!</v>
      </c>
    </row>
    <row r="300" ht="18" customHeight="1" spans="1:14">
      <c r="A300" s="22">
        <v>2040219</v>
      </c>
      <c r="B300" s="29" t="s">
        <v>95</v>
      </c>
      <c r="C300" s="30">
        <v>16.56</v>
      </c>
      <c r="D300" s="26">
        <v>16.56</v>
      </c>
      <c r="E300" s="26">
        <v>11</v>
      </c>
      <c r="F300" s="27">
        <f>E300/D300</f>
        <v>0.664251207729469</v>
      </c>
      <c r="G300" s="28">
        <v>-0.869047619047619</v>
      </c>
      <c r="H300" s="35" t="s">
        <v>96</v>
      </c>
      <c r="I300" s="38">
        <v>84</v>
      </c>
      <c r="J300" s="32">
        <v>2040219</v>
      </c>
      <c r="K300" s="32" t="s">
        <v>96</v>
      </c>
      <c r="L300" s="32">
        <v>0</v>
      </c>
      <c r="M300" s="32">
        <f t="shared" si="9"/>
        <v>84</v>
      </c>
      <c r="N300">
        <f t="shared" si="10"/>
        <v>-0.869047619047619</v>
      </c>
    </row>
    <row r="301" ht="18" customHeight="1" spans="1:14">
      <c r="A301" s="22">
        <v>2040220</v>
      </c>
      <c r="B301" s="29" t="s">
        <v>376</v>
      </c>
      <c r="C301" s="30">
        <v>0</v>
      </c>
      <c r="D301" s="26">
        <v>0</v>
      </c>
      <c r="E301" s="26">
        <v>0</v>
      </c>
      <c r="F301" s="27"/>
      <c r="G301" s="28"/>
      <c r="H301" s="29" t="s">
        <v>377</v>
      </c>
      <c r="I301" s="34">
        <v>0</v>
      </c>
      <c r="J301" s="32">
        <v>2040220</v>
      </c>
      <c r="K301" s="32" t="s">
        <v>377</v>
      </c>
      <c r="L301" s="32">
        <v>0</v>
      </c>
      <c r="M301" s="32">
        <f t="shared" si="9"/>
        <v>0</v>
      </c>
      <c r="N301" t="e">
        <f t="shared" si="10"/>
        <v>#DIV/0!</v>
      </c>
    </row>
    <row r="302" ht="18" customHeight="1" spans="1:14">
      <c r="A302" s="22">
        <v>2040221</v>
      </c>
      <c r="B302" s="29" t="s">
        <v>378</v>
      </c>
      <c r="C302" s="30">
        <v>0</v>
      </c>
      <c r="D302" s="26">
        <v>0</v>
      </c>
      <c r="E302" s="26">
        <v>0</v>
      </c>
      <c r="F302" s="27"/>
      <c r="G302" s="28"/>
      <c r="H302" s="29" t="s">
        <v>379</v>
      </c>
      <c r="I302" s="34">
        <v>0</v>
      </c>
      <c r="J302" s="32">
        <v>2040221</v>
      </c>
      <c r="K302" s="32" t="s">
        <v>379</v>
      </c>
      <c r="L302" s="32">
        <v>0</v>
      </c>
      <c r="M302" s="32">
        <f t="shared" si="9"/>
        <v>0</v>
      </c>
      <c r="N302" t="e">
        <f t="shared" si="10"/>
        <v>#DIV/0!</v>
      </c>
    </row>
    <row r="303" ht="18" customHeight="1" spans="1:14">
      <c r="A303" s="22">
        <v>2040222</v>
      </c>
      <c r="B303" s="29" t="s">
        <v>380</v>
      </c>
      <c r="C303" s="30">
        <v>0</v>
      </c>
      <c r="D303" s="26">
        <v>0</v>
      </c>
      <c r="E303" s="26">
        <v>0</v>
      </c>
      <c r="F303" s="27"/>
      <c r="G303" s="28"/>
      <c r="H303" s="29" t="s">
        <v>381</v>
      </c>
      <c r="I303" s="34">
        <v>0</v>
      </c>
      <c r="J303" s="32">
        <v>2040222</v>
      </c>
      <c r="K303" s="32" t="s">
        <v>381</v>
      </c>
      <c r="L303" s="32">
        <v>0</v>
      </c>
      <c r="M303" s="32">
        <f t="shared" si="9"/>
        <v>0</v>
      </c>
      <c r="N303" t="e">
        <f t="shared" si="10"/>
        <v>#DIV/0!</v>
      </c>
    </row>
    <row r="304" ht="18" customHeight="1" spans="1:14">
      <c r="A304" s="22">
        <v>2040223</v>
      </c>
      <c r="B304" s="29" t="s">
        <v>382</v>
      </c>
      <c r="C304" s="30">
        <v>0</v>
      </c>
      <c r="D304" s="26">
        <v>0</v>
      </c>
      <c r="E304" s="26">
        <v>0</v>
      </c>
      <c r="F304" s="27"/>
      <c r="G304" s="28"/>
      <c r="H304" s="29" t="s">
        <v>383</v>
      </c>
      <c r="I304" s="34">
        <v>0</v>
      </c>
      <c r="J304" s="32">
        <v>2040223</v>
      </c>
      <c r="K304" s="32" t="s">
        <v>383</v>
      </c>
      <c r="L304" s="32">
        <v>0</v>
      </c>
      <c r="M304" s="32">
        <f t="shared" si="9"/>
        <v>0</v>
      </c>
      <c r="N304" t="e">
        <f t="shared" si="10"/>
        <v>#DIV/0!</v>
      </c>
    </row>
    <row r="305" ht="18" customHeight="1" spans="1:14">
      <c r="A305" s="22">
        <v>2040250</v>
      </c>
      <c r="B305" s="29" t="s">
        <v>31</v>
      </c>
      <c r="C305" s="30">
        <v>0</v>
      </c>
      <c r="D305" s="26">
        <v>0</v>
      </c>
      <c r="E305" s="26">
        <v>0</v>
      </c>
      <c r="F305" s="27"/>
      <c r="G305" s="28"/>
      <c r="H305" s="29" t="s">
        <v>32</v>
      </c>
      <c r="I305" s="34">
        <v>0</v>
      </c>
      <c r="J305" s="32">
        <v>2040250</v>
      </c>
      <c r="K305" s="32" t="s">
        <v>32</v>
      </c>
      <c r="L305" s="32">
        <v>0</v>
      </c>
      <c r="M305" s="32">
        <f t="shared" si="9"/>
        <v>0</v>
      </c>
      <c r="N305" t="e">
        <f t="shared" si="10"/>
        <v>#DIV/0!</v>
      </c>
    </row>
    <row r="306" ht="18" customHeight="1" spans="1:14">
      <c r="A306" s="22">
        <v>2040299</v>
      </c>
      <c r="B306" s="29" t="s">
        <v>384</v>
      </c>
      <c r="C306" s="30">
        <v>664.99</v>
      </c>
      <c r="D306" s="26">
        <v>664.99</v>
      </c>
      <c r="E306" s="26">
        <v>628</v>
      </c>
      <c r="F306" s="27">
        <f>E306/D306</f>
        <v>0.944375103385013</v>
      </c>
      <c r="G306" s="28">
        <v>-0.0156739811912225</v>
      </c>
      <c r="H306" s="29" t="s">
        <v>385</v>
      </c>
      <c r="I306" s="34">
        <v>638</v>
      </c>
      <c r="J306" s="32">
        <v>2040299</v>
      </c>
      <c r="K306" s="32" t="s">
        <v>385</v>
      </c>
      <c r="L306" s="32">
        <v>0</v>
      </c>
      <c r="M306" s="32">
        <f t="shared" si="9"/>
        <v>638</v>
      </c>
      <c r="N306">
        <f t="shared" si="10"/>
        <v>-0.0156739811912225</v>
      </c>
    </row>
    <row r="307" ht="18" customHeight="1" spans="1:14">
      <c r="A307" s="22">
        <v>20403</v>
      </c>
      <c r="B307" s="23" t="s">
        <v>386</v>
      </c>
      <c r="C307" s="24">
        <v>0</v>
      </c>
      <c r="D307" s="25">
        <v>0</v>
      </c>
      <c r="E307" s="26">
        <v>0</v>
      </c>
      <c r="F307" s="27"/>
      <c r="G307" s="28"/>
      <c r="H307" s="23" t="s">
        <v>387</v>
      </c>
      <c r="I307" s="31">
        <f>SUM(I308:I313)</f>
        <v>0</v>
      </c>
      <c r="J307" s="32">
        <v>20403</v>
      </c>
      <c r="K307" s="32" t="s">
        <v>387</v>
      </c>
      <c r="L307" s="32">
        <v>0</v>
      </c>
      <c r="M307" s="32">
        <f t="shared" si="9"/>
        <v>0</v>
      </c>
      <c r="N307" t="e">
        <f t="shared" si="10"/>
        <v>#DIV/0!</v>
      </c>
    </row>
    <row r="308" ht="18" customHeight="1" spans="1:14">
      <c r="A308" s="22">
        <v>2040301</v>
      </c>
      <c r="B308" s="29" t="s">
        <v>13</v>
      </c>
      <c r="C308" s="30">
        <v>0</v>
      </c>
      <c r="D308" s="26">
        <v>0</v>
      </c>
      <c r="E308" s="26">
        <v>0</v>
      </c>
      <c r="F308" s="27"/>
      <c r="G308" s="28"/>
      <c r="H308" s="29" t="s">
        <v>14</v>
      </c>
      <c r="I308" s="34">
        <v>0</v>
      </c>
      <c r="J308" s="32">
        <v>2040301</v>
      </c>
      <c r="K308" s="32" t="s">
        <v>14</v>
      </c>
      <c r="L308" s="32">
        <v>0</v>
      </c>
      <c r="M308" s="32">
        <f t="shared" si="9"/>
        <v>0</v>
      </c>
      <c r="N308" t="e">
        <f t="shared" si="10"/>
        <v>#DIV/0!</v>
      </c>
    </row>
    <row r="309" ht="18" customHeight="1" spans="1:14">
      <c r="A309" s="22">
        <v>2040302</v>
      </c>
      <c r="B309" s="29" t="s">
        <v>15</v>
      </c>
      <c r="C309" s="30">
        <v>0</v>
      </c>
      <c r="D309" s="26">
        <v>0</v>
      </c>
      <c r="E309" s="26">
        <v>0</v>
      </c>
      <c r="F309" s="27"/>
      <c r="G309" s="28"/>
      <c r="H309" s="29" t="s">
        <v>16</v>
      </c>
      <c r="I309" s="34">
        <v>0</v>
      </c>
      <c r="J309" s="32">
        <v>2040302</v>
      </c>
      <c r="K309" s="32" t="s">
        <v>16</v>
      </c>
      <c r="L309" s="32">
        <v>0</v>
      </c>
      <c r="M309" s="32">
        <f t="shared" si="9"/>
        <v>0</v>
      </c>
      <c r="N309" t="e">
        <f t="shared" si="10"/>
        <v>#DIV/0!</v>
      </c>
    </row>
    <row r="310" ht="18" customHeight="1" spans="1:14">
      <c r="A310" s="22">
        <v>2040303</v>
      </c>
      <c r="B310" s="29" t="s">
        <v>17</v>
      </c>
      <c r="C310" s="30">
        <v>0</v>
      </c>
      <c r="D310" s="26">
        <v>0</v>
      </c>
      <c r="E310" s="26">
        <v>0</v>
      </c>
      <c r="F310" s="27"/>
      <c r="G310" s="28"/>
      <c r="H310" s="29" t="s">
        <v>18</v>
      </c>
      <c r="I310" s="34">
        <v>0</v>
      </c>
      <c r="J310" s="32">
        <v>2040303</v>
      </c>
      <c r="K310" s="32" t="s">
        <v>18</v>
      </c>
      <c r="L310" s="32">
        <v>0</v>
      </c>
      <c r="M310" s="32">
        <f t="shared" si="9"/>
        <v>0</v>
      </c>
      <c r="N310" t="e">
        <f t="shared" si="10"/>
        <v>#DIV/0!</v>
      </c>
    </row>
    <row r="311" ht="18" customHeight="1" spans="1:14">
      <c r="A311" s="22">
        <v>2040304</v>
      </c>
      <c r="B311" s="29" t="s">
        <v>388</v>
      </c>
      <c r="C311" s="30">
        <v>0</v>
      </c>
      <c r="D311" s="26">
        <v>0</v>
      </c>
      <c r="E311" s="26">
        <v>0</v>
      </c>
      <c r="F311" s="27"/>
      <c r="G311" s="28"/>
      <c r="H311" s="29" t="s">
        <v>389</v>
      </c>
      <c r="I311" s="34">
        <v>0</v>
      </c>
      <c r="J311" s="32">
        <v>2040304</v>
      </c>
      <c r="K311" s="32" t="s">
        <v>389</v>
      </c>
      <c r="L311" s="32">
        <v>0</v>
      </c>
      <c r="M311" s="32">
        <f t="shared" si="9"/>
        <v>0</v>
      </c>
      <c r="N311" t="e">
        <f t="shared" si="10"/>
        <v>#DIV/0!</v>
      </c>
    </row>
    <row r="312" ht="18" customHeight="1" spans="1:14">
      <c r="A312" s="22">
        <v>2040350</v>
      </c>
      <c r="B312" s="29" t="s">
        <v>31</v>
      </c>
      <c r="C312" s="30">
        <v>0</v>
      </c>
      <c r="D312" s="26">
        <v>0</v>
      </c>
      <c r="E312" s="26">
        <v>0</v>
      </c>
      <c r="F312" s="27"/>
      <c r="G312" s="28"/>
      <c r="H312" s="29" t="s">
        <v>32</v>
      </c>
      <c r="I312" s="34">
        <v>0</v>
      </c>
      <c r="J312" s="32">
        <v>2040350</v>
      </c>
      <c r="K312" s="32" t="s">
        <v>32</v>
      </c>
      <c r="L312" s="32">
        <v>0</v>
      </c>
      <c r="M312" s="32">
        <f t="shared" si="9"/>
        <v>0</v>
      </c>
      <c r="N312" t="e">
        <f t="shared" si="10"/>
        <v>#DIV/0!</v>
      </c>
    </row>
    <row r="313" ht="18" customHeight="1" spans="1:14">
      <c r="A313" s="22">
        <v>2040399</v>
      </c>
      <c r="B313" s="29" t="s">
        <v>390</v>
      </c>
      <c r="C313" s="30">
        <v>0</v>
      </c>
      <c r="D313" s="26">
        <v>0</v>
      </c>
      <c r="E313" s="26">
        <v>0</v>
      </c>
      <c r="F313" s="27"/>
      <c r="G313" s="28"/>
      <c r="H313" s="29" t="s">
        <v>391</v>
      </c>
      <c r="I313" s="34">
        <v>0</v>
      </c>
      <c r="J313" s="32">
        <v>2040399</v>
      </c>
      <c r="K313" s="32" t="s">
        <v>391</v>
      </c>
      <c r="L313" s="32">
        <v>0</v>
      </c>
      <c r="M313" s="32">
        <f t="shared" si="9"/>
        <v>0</v>
      </c>
      <c r="N313" t="e">
        <f t="shared" si="10"/>
        <v>#DIV/0!</v>
      </c>
    </row>
    <row r="314" ht="18" customHeight="1" spans="1:14">
      <c r="A314" s="22">
        <v>20404</v>
      </c>
      <c r="B314" s="23" t="s">
        <v>392</v>
      </c>
      <c r="C314" s="24">
        <v>0</v>
      </c>
      <c r="D314" s="25">
        <v>0</v>
      </c>
      <c r="E314" s="26">
        <v>4</v>
      </c>
      <c r="F314" s="27">
        <v>0</v>
      </c>
      <c r="G314" s="28">
        <v>-0.8</v>
      </c>
      <c r="H314" s="23" t="s">
        <v>393</v>
      </c>
      <c r="I314" s="31">
        <f>SUM(I315:I321)</f>
        <v>20</v>
      </c>
      <c r="J314" s="32">
        <v>20404</v>
      </c>
      <c r="K314" s="32" t="s">
        <v>393</v>
      </c>
      <c r="L314" s="32">
        <v>0</v>
      </c>
      <c r="M314" s="32">
        <f t="shared" si="9"/>
        <v>20</v>
      </c>
      <c r="N314">
        <f t="shared" si="10"/>
        <v>-0.8</v>
      </c>
    </row>
    <row r="315" ht="18" customHeight="1" spans="1:14">
      <c r="A315" s="22">
        <v>2040401</v>
      </c>
      <c r="B315" s="29" t="s">
        <v>13</v>
      </c>
      <c r="C315" s="30">
        <v>0</v>
      </c>
      <c r="D315" s="26">
        <v>0</v>
      </c>
      <c r="E315" s="26">
        <v>1</v>
      </c>
      <c r="F315" s="27">
        <v>0</v>
      </c>
      <c r="G315" s="28">
        <v>1</v>
      </c>
      <c r="H315" s="29" t="s">
        <v>14</v>
      </c>
      <c r="I315" s="34">
        <v>0</v>
      </c>
      <c r="J315" s="32">
        <v>2040401</v>
      </c>
      <c r="K315" s="32" t="s">
        <v>14</v>
      </c>
      <c r="L315" s="32">
        <v>0</v>
      </c>
      <c r="M315" s="32">
        <f t="shared" si="9"/>
        <v>0</v>
      </c>
      <c r="N315" t="e">
        <f t="shared" si="10"/>
        <v>#DIV/0!</v>
      </c>
    </row>
    <row r="316" ht="18" customHeight="1" spans="1:14">
      <c r="A316" s="22">
        <v>2040402</v>
      </c>
      <c r="B316" s="29" t="s">
        <v>15</v>
      </c>
      <c r="C316" s="30">
        <v>0</v>
      </c>
      <c r="D316" s="26">
        <v>0</v>
      </c>
      <c r="E316" s="26">
        <v>0</v>
      </c>
      <c r="F316" s="27"/>
      <c r="G316" s="28"/>
      <c r="H316" s="29" t="s">
        <v>16</v>
      </c>
      <c r="I316" s="34">
        <v>0</v>
      </c>
      <c r="J316" s="32">
        <v>2040402</v>
      </c>
      <c r="K316" s="32" t="s">
        <v>16</v>
      </c>
      <c r="L316" s="32">
        <v>0</v>
      </c>
      <c r="M316" s="32">
        <f t="shared" si="9"/>
        <v>0</v>
      </c>
      <c r="N316" t="e">
        <f t="shared" si="10"/>
        <v>#DIV/0!</v>
      </c>
    </row>
    <row r="317" ht="18" customHeight="1" spans="1:14">
      <c r="A317" s="22">
        <v>2040403</v>
      </c>
      <c r="B317" s="29" t="s">
        <v>17</v>
      </c>
      <c r="C317" s="30">
        <v>0</v>
      </c>
      <c r="D317" s="26">
        <v>0</v>
      </c>
      <c r="E317" s="26">
        <v>0</v>
      </c>
      <c r="F317" s="27"/>
      <c r="G317" s="28"/>
      <c r="H317" s="29" t="s">
        <v>18</v>
      </c>
      <c r="I317" s="34">
        <v>0</v>
      </c>
      <c r="J317" s="32">
        <v>2040403</v>
      </c>
      <c r="K317" s="32" t="s">
        <v>18</v>
      </c>
      <c r="L317" s="32">
        <v>0</v>
      </c>
      <c r="M317" s="32">
        <f t="shared" si="9"/>
        <v>0</v>
      </c>
      <c r="N317" t="e">
        <f t="shared" si="10"/>
        <v>#DIV/0!</v>
      </c>
    </row>
    <row r="318" ht="18" customHeight="1" spans="1:14">
      <c r="A318" s="22">
        <v>2040409</v>
      </c>
      <c r="B318" s="29" t="s">
        <v>394</v>
      </c>
      <c r="C318" s="30">
        <v>0</v>
      </c>
      <c r="D318" s="26">
        <v>0</v>
      </c>
      <c r="E318" s="26">
        <v>0</v>
      </c>
      <c r="F318" s="27"/>
      <c r="G318" s="28"/>
      <c r="H318" s="29" t="s">
        <v>395</v>
      </c>
      <c r="I318" s="34">
        <v>0</v>
      </c>
      <c r="J318" s="32">
        <v>2040409</v>
      </c>
      <c r="K318" s="32" t="s">
        <v>395</v>
      </c>
      <c r="L318" s="32">
        <v>0</v>
      </c>
      <c r="M318" s="32">
        <f t="shared" si="9"/>
        <v>0</v>
      </c>
      <c r="N318" t="e">
        <f t="shared" si="10"/>
        <v>#DIV/0!</v>
      </c>
    </row>
    <row r="319" ht="18" customHeight="1" spans="1:14">
      <c r="A319" s="22">
        <v>2040410</v>
      </c>
      <c r="B319" s="29" t="s">
        <v>396</v>
      </c>
      <c r="C319" s="30">
        <v>0</v>
      </c>
      <c r="D319" s="26">
        <v>0</v>
      </c>
      <c r="E319" s="26">
        <v>0</v>
      </c>
      <c r="F319" s="27"/>
      <c r="G319" s="28">
        <v>-1</v>
      </c>
      <c r="H319" s="29" t="s">
        <v>397</v>
      </c>
      <c r="I319" s="34">
        <v>20</v>
      </c>
      <c r="J319" s="32">
        <v>2040410</v>
      </c>
      <c r="K319" s="32" t="s">
        <v>397</v>
      </c>
      <c r="L319" s="32">
        <v>0</v>
      </c>
      <c r="M319" s="32">
        <f t="shared" si="9"/>
        <v>20</v>
      </c>
      <c r="N319">
        <f t="shared" si="10"/>
        <v>-1</v>
      </c>
    </row>
    <row r="320" ht="18" customHeight="1" spans="1:14">
      <c r="A320" s="22">
        <v>2040450</v>
      </c>
      <c r="B320" s="29" t="s">
        <v>31</v>
      </c>
      <c r="C320" s="30">
        <v>0</v>
      </c>
      <c r="D320" s="26">
        <v>0</v>
      </c>
      <c r="E320" s="26">
        <v>0</v>
      </c>
      <c r="F320" s="27"/>
      <c r="G320" s="28"/>
      <c r="H320" s="29" t="s">
        <v>32</v>
      </c>
      <c r="I320" s="34">
        <v>0</v>
      </c>
      <c r="J320" s="32">
        <v>2040450</v>
      </c>
      <c r="K320" s="32" t="s">
        <v>32</v>
      </c>
      <c r="L320" s="32">
        <v>0</v>
      </c>
      <c r="M320" s="32">
        <f t="shared" si="9"/>
        <v>0</v>
      </c>
      <c r="N320" t="e">
        <f t="shared" si="10"/>
        <v>#DIV/0!</v>
      </c>
    </row>
    <row r="321" ht="18" customHeight="1" spans="1:14">
      <c r="A321" s="22">
        <v>2040499</v>
      </c>
      <c r="B321" s="29" t="s">
        <v>398</v>
      </c>
      <c r="C321" s="30">
        <v>0</v>
      </c>
      <c r="D321" s="26">
        <v>0</v>
      </c>
      <c r="E321" s="26">
        <v>3</v>
      </c>
      <c r="F321" s="27">
        <v>0</v>
      </c>
      <c r="G321" s="28">
        <v>1</v>
      </c>
      <c r="H321" s="29" t="s">
        <v>399</v>
      </c>
      <c r="I321" s="34">
        <v>0</v>
      </c>
      <c r="J321" s="32">
        <v>2040499</v>
      </c>
      <c r="K321" s="32" t="s">
        <v>399</v>
      </c>
      <c r="L321" s="32">
        <v>0</v>
      </c>
      <c r="M321" s="32">
        <f t="shared" si="9"/>
        <v>0</v>
      </c>
      <c r="N321" t="e">
        <f t="shared" si="10"/>
        <v>#DIV/0!</v>
      </c>
    </row>
    <row r="322" ht="18" customHeight="1" spans="1:14">
      <c r="A322" s="22">
        <v>20405</v>
      </c>
      <c r="B322" s="23" t="s">
        <v>400</v>
      </c>
      <c r="C322" s="24">
        <v>9</v>
      </c>
      <c r="D322" s="25">
        <v>9</v>
      </c>
      <c r="E322" s="26">
        <v>13</v>
      </c>
      <c r="F322" s="27">
        <f>E322/D322</f>
        <v>1.44444444444444</v>
      </c>
      <c r="G322" s="28">
        <v>0.444444444444444</v>
      </c>
      <c r="H322" s="23" t="s">
        <v>401</v>
      </c>
      <c r="I322" s="31">
        <f>SUM(I323:I330)</f>
        <v>9</v>
      </c>
      <c r="J322" s="32">
        <v>20405</v>
      </c>
      <c r="K322" s="32" t="s">
        <v>401</v>
      </c>
      <c r="L322" s="32">
        <v>0</v>
      </c>
      <c r="M322" s="32">
        <f t="shared" si="9"/>
        <v>9</v>
      </c>
      <c r="N322">
        <f t="shared" si="10"/>
        <v>0.444444444444444</v>
      </c>
    </row>
    <row r="323" ht="18" customHeight="1" spans="1:14">
      <c r="A323" s="22">
        <v>2040501</v>
      </c>
      <c r="B323" s="29" t="s">
        <v>13</v>
      </c>
      <c r="C323" s="30">
        <v>0</v>
      </c>
      <c r="D323" s="26">
        <v>0</v>
      </c>
      <c r="E323" s="26">
        <v>1</v>
      </c>
      <c r="F323" s="27">
        <v>0</v>
      </c>
      <c r="G323" s="28">
        <v>1</v>
      </c>
      <c r="H323" s="29" t="s">
        <v>14</v>
      </c>
      <c r="I323" s="34">
        <v>0</v>
      </c>
      <c r="J323" s="32">
        <v>2040501</v>
      </c>
      <c r="K323" s="32" t="s">
        <v>14</v>
      </c>
      <c r="L323" s="32">
        <v>0</v>
      </c>
      <c r="M323" s="32">
        <f t="shared" si="9"/>
        <v>0</v>
      </c>
      <c r="N323" t="e">
        <f t="shared" si="10"/>
        <v>#DIV/0!</v>
      </c>
    </row>
    <row r="324" ht="18" customHeight="1" spans="1:14">
      <c r="A324" s="22">
        <v>2040502</v>
      </c>
      <c r="B324" s="29" t="s">
        <v>15</v>
      </c>
      <c r="C324" s="30">
        <v>0</v>
      </c>
      <c r="D324" s="26">
        <v>0</v>
      </c>
      <c r="E324" s="26">
        <v>0</v>
      </c>
      <c r="F324" s="27"/>
      <c r="G324" s="28"/>
      <c r="H324" s="29" t="s">
        <v>16</v>
      </c>
      <c r="I324" s="34">
        <v>0</v>
      </c>
      <c r="J324" s="32">
        <v>2040502</v>
      </c>
      <c r="K324" s="32" t="s">
        <v>16</v>
      </c>
      <c r="L324" s="32">
        <v>0</v>
      </c>
      <c r="M324" s="32">
        <f t="shared" ref="M324:M387" si="11">I324-L324</f>
        <v>0</v>
      </c>
      <c r="N324" t="e">
        <f t="shared" si="10"/>
        <v>#DIV/0!</v>
      </c>
    </row>
    <row r="325" ht="18" customHeight="1" spans="1:14">
      <c r="A325" s="22">
        <v>2040503</v>
      </c>
      <c r="B325" s="29" t="s">
        <v>17</v>
      </c>
      <c r="C325" s="30">
        <v>0</v>
      </c>
      <c r="D325" s="26">
        <v>0</v>
      </c>
      <c r="E325" s="26">
        <v>0</v>
      </c>
      <c r="F325" s="27"/>
      <c r="G325" s="28"/>
      <c r="H325" s="29" t="s">
        <v>18</v>
      </c>
      <c r="I325" s="34">
        <v>0</v>
      </c>
      <c r="J325" s="32">
        <v>2040503</v>
      </c>
      <c r="K325" s="32" t="s">
        <v>18</v>
      </c>
      <c r="L325" s="32">
        <v>0</v>
      </c>
      <c r="M325" s="32">
        <f t="shared" si="11"/>
        <v>0</v>
      </c>
      <c r="N325" t="e">
        <f t="shared" ref="N325:N388" si="12">E325/M325-1</f>
        <v>#DIV/0!</v>
      </c>
    </row>
    <row r="326" ht="18" customHeight="1" spans="1:14">
      <c r="A326" s="22">
        <v>2040504</v>
      </c>
      <c r="B326" s="29" t="s">
        <v>402</v>
      </c>
      <c r="C326" s="30">
        <v>0</v>
      </c>
      <c r="D326" s="26">
        <v>0</v>
      </c>
      <c r="E326" s="26">
        <v>0</v>
      </c>
      <c r="F326" s="27"/>
      <c r="G326" s="28"/>
      <c r="H326" s="29" t="s">
        <v>403</v>
      </c>
      <c r="I326" s="34">
        <v>0</v>
      </c>
      <c r="J326" s="32">
        <v>2040504</v>
      </c>
      <c r="K326" s="32" t="s">
        <v>403</v>
      </c>
      <c r="L326" s="32">
        <v>0</v>
      </c>
      <c r="M326" s="32">
        <f t="shared" si="11"/>
        <v>0</v>
      </c>
      <c r="N326" t="e">
        <f t="shared" si="12"/>
        <v>#DIV/0!</v>
      </c>
    </row>
    <row r="327" ht="18" customHeight="1" spans="1:14">
      <c r="A327" s="22">
        <v>2040505</v>
      </c>
      <c r="B327" s="29" t="s">
        <v>404</v>
      </c>
      <c r="C327" s="30">
        <v>0</v>
      </c>
      <c r="D327" s="26">
        <v>0</v>
      </c>
      <c r="E327" s="26">
        <v>0</v>
      </c>
      <c r="F327" s="27"/>
      <c r="G327" s="28"/>
      <c r="H327" s="29" t="s">
        <v>405</v>
      </c>
      <c r="I327" s="34">
        <v>0</v>
      </c>
      <c r="J327" s="32">
        <v>2040505</v>
      </c>
      <c r="K327" s="32" t="s">
        <v>405</v>
      </c>
      <c r="L327" s="32">
        <v>0</v>
      </c>
      <c r="M327" s="32">
        <f t="shared" si="11"/>
        <v>0</v>
      </c>
      <c r="N327" t="e">
        <f t="shared" si="12"/>
        <v>#DIV/0!</v>
      </c>
    </row>
    <row r="328" ht="18" customHeight="1" spans="1:14">
      <c r="A328" s="22">
        <v>2040506</v>
      </c>
      <c r="B328" s="29" t="s">
        <v>406</v>
      </c>
      <c r="C328" s="30">
        <v>0</v>
      </c>
      <c r="D328" s="26">
        <v>0</v>
      </c>
      <c r="E328" s="26">
        <v>0</v>
      </c>
      <c r="F328" s="27"/>
      <c r="G328" s="28"/>
      <c r="H328" s="29" t="s">
        <v>407</v>
      </c>
      <c r="I328" s="34">
        <v>0</v>
      </c>
      <c r="J328" s="32">
        <v>2040506</v>
      </c>
      <c r="K328" s="32" t="s">
        <v>407</v>
      </c>
      <c r="L328" s="32">
        <v>0</v>
      </c>
      <c r="M328" s="32">
        <f t="shared" si="11"/>
        <v>0</v>
      </c>
      <c r="N328" t="e">
        <f t="shared" si="12"/>
        <v>#DIV/0!</v>
      </c>
    </row>
    <row r="329" ht="18" customHeight="1" spans="1:14">
      <c r="A329" s="22">
        <v>2040550</v>
      </c>
      <c r="B329" s="29" t="s">
        <v>31</v>
      </c>
      <c r="C329" s="30">
        <v>0</v>
      </c>
      <c r="D329" s="26">
        <v>0</v>
      </c>
      <c r="E329" s="26">
        <v>0</v>
      </c>
      <c r="F329" s="27"/>
      <c r="G329" s="28"/>
      <c r="H329" s="29" t="s">
        <v>32</v>
      </c>
      <c r="I329" s="34">
        <v>0</v>
      </c>
      <c r="J329" s="32">
        <v>2040550</v>
      </c>
      <c r="K329" s="32" t="s">
        <v>32</v>
      </c>
      <c r="L329" s="32">
        <v>0</v>
      </c>
      <c r="M329" s="32">
        <f t="shared" si="11"/>
        <v>0</v>
      </c>
      <c r="N329" t="e">
        <f t="shared" si="12"/>
        <v>#DIV/0!</v>
      </c>
    </row>
    <row r="330" ht="18" customHeight="1" spans="1:14">
      <c r="A330" s="22">
        <v>2040599</v>
      </c>
      <c r="B330" s="29" t="s">
        <v>408</v>
      </c>
      <c r="C330" s="30">
        <v>9</v>
      </c>
      <c r="D330" s="26">
        <v>9</v>
      </c>
      <c r="E330" s="26">
        <v>12</v>
      </c>
      <c r="F330" s="27">
        <f>E330/D330</f>
        <v>1.33333333333333</v>
      </c>
      <c r="G330" s="28">
        <v>0.333333333333333</v>
      </c>
      <c r="H330" s="29" t="s">
        <v>409</v>
      </c>
      <c r="I330" s="34">
        <v>9</v>
      </c>
      <c r="J330" s="32">
        <v>2040599</v>
      </c>
      <c r="K330" s="32" t="s">
        <v>409</v>
      </c>
      <c r="L330" s="32">
        <v>0</v>
      </c>
      <c r="M330" s="32">
        <f t="shared" si="11"/>
        <v>9</v>
      </c>
      <c r="N330">
        <f t="shared" si="12"/>
        <v>0.333333333333333</v>
      </c>
    </row>
    <row r="331" ht="18" customHeight="1" spans="1:14">
      <c r="A331" s="22">
        <v>20406</v>
      </c>
      <c r="B331" s="23" t="s">
        <v>410</v>
      </c>
      <c r="C331" s="24">
        <v>1318.11</v>
      </c>
      <c r="D331" s="25">
        <v>1318.11</v>
      </c>
      <c r="E331" s="26">
        <v>1282</v>
      </c>
      <c r="F331" s="27">
        <f>E331/D331</f>
        <v>0.972604714325815</v>
      </c>
      <c r="G331" s="28">
        <v>0.051681706316653</v>
      </c>
      <c r="H331" s="23" t="s">
        <v>411</v>
      </c>
      <c r="I331" s="31">
        <f>SUM(I332:I344)</f>
        <v>1219</v>
      </c>
      <c r="J331" s="32">
        <v>20406</v>
      </c>
      <c r="K331" s="32" t="s">
        <v>411</v>
      </c>
      <c r="L331" s="32">
        <v>0</v>
      </c>
      <c r="M331" s="32">
        <f t="shared" si="11"/>
        <v>1219</v>
      </c>
      <c r="N331">
        <f t="shared" si="12"/>
        <v>0.051681706316653</v>
      </c>
    </row>
    <row r="332" ht="18" customHeight="1" spans="1:14">
      <c r="A332" s="22">
        <v>2040601</v>
      </c>
      <c r="B332" s="29" t="s">
        <v>13</v>
      </c>
      <c r="C332" s="30">
        <v>901.35</v>
      </c>
      <c r="D332" s="26">
        <v>901.35</v>
      </c>
      <c r="E332" s="26">
        <v>1073</v>
      </c>
      <c r="F332" s="27">
        <f>E332/D332</f>
        <v>1.19043656737117</v>
      </c>
      <c r="G332" s="28">
        <v>0.0550639134709932</v>
      </c>
      <c r="H332" s="29" t="s">
        <v>14</v>
      </c>
      <c r="I332" s="34">
        <v>1017</v>
      </c>
      <c r="J332" s="32">
        <v>2040601</v>
      </c>
      <c r="K332" s="32" t="s">
        <v>14</v>
      </c>
      <c r="L332" s="32">
        <v>0</v>
      </c>
      <c r="M332" s="32">
        <f t="shared" si="11"/>
        <v>1017</v>
      </c>
      <c r="N332">
        <f t="shared" si="12"/>
        <v>0.0550639134709932</v>
      </c>
    </row>
    <row r="333" ht="18" customHeight="1" spans="1:14">
      <c r="A333" s="22">
        <v>2040602</v>
      </c>
      <c r="B333" s="29" t="s">
        <v>15</v>
      </c>
      <c r="C333" s="30">
        <v>7.7</v>
      </c>
      <c r="D333" s="26">
        <v>7.7</v>
      </c>
      <c r="E333" s="26">
        <v>0</v>
      </c>
      <c r="F333" s="27">
        <f>E333/D333</f>
        <v>0</v>
      </c>
      <c r="G333" s="28"/>
      <c r="H333" s="29" t="s">
        <v>16</v>
      </c>
      <c r="I333" s="34">
        <v>0</v>
      </c>
      <c r="J333" s="32">
        <v>2040602</v>
      </c>
      <c r="K333" s="32" t="s">
        <v>16</v>
      </c>
      <c r="L333" s="32">
        <v>0</v>
      </c>
      <c r="M333" s="32">
        <f t="shared" si="11"/>
        <v>0</v>
      </c>
      <c r="N333" t="e">
        <f t="shared" si="12"/>
        <v>#DIV/0!</v>
      </c>
    </row>
    <row r="334" ht="18" customHeight="1" spans="1:14">
      <c r="A334" s="22">
        <v>2040603</v>
      </c>
      <c r="B334" s="29" t="s">
        <v>17</v>
      </c>
      <c r="C334" s="30">
        <v>0</v>
      </c>
      <c r="D334" s="26">
        <v>0</v>
      </c>
      <c r="E334" s="26">
        <v>0</v>
      </c>
      <c r="F334" s="27"/>
      <c r="G334" s="28"/>
      <c r="H334" s="29" t="s">
        <v>18</v>
      </c>
      <c r="I334" s="34">
        <v>0</v>
      </c>
      <c r="J334" s="32">
        <v>2040603</v>
      </c>
      <c r="K334" s="32" t="s">
        <v>18</v>
      </c>
      <c r="L334" s="32">
        <v>0</v>
      </c>
      <c r="M334" s="32">
        <f t="shared" si="11"/>
        <v>0</v>
      </c>
      <c r="N334" t="e">
        <f t="shared" si="12"/>
        <v>#DIV/0!</v>
      </c>
    </row>
    <row r="335" ht="18" customHeight="1" spans="1:14">
      <c r="A335" s="22">
        <v>2040604</v>
      </c>
      <c r="B335" s="29" t="s">
        <v>412</v>
      </c>
      <c r="C335" s="30">
        <v>280.68</v>
      </c>
      <c r="D335" s="26">
        <v>280.68</v>
      </c>
      <c r="E335" s="26">
        <v>20</v>
      </c>
      <c r="F335" s="27">
        <f>E335/D335</f>
        <v>0.0712555223029785</v>
      </c>
      <c r="G335" s="28">
        <v>-0.636363636363636</v>
      </c>
      <c r="H335" s="29" t="s">
        <v>413</v>
      </c>
      <c r="I335" s="34">
        <v>55</v>
      </c>
      <c r="J335" s="32">
        <v>2040604</v>
      </c>
      <c r="K335" s="32" t="s">
        <v>413</v>
      </c>
      <c r="L335" s="32">
        <v>0</v>
      </c>
      <c r="M335" s="32">
        <f t="shared" si="11"/>
        <v>55</v>
      </c>
      <c r="N335">
        <f t="shared" si="12"/>
        <v>-0.636363636363636</v>
      </c>
    </row>
    <row r="336" ht="18" customHeight="1" spans="1:14">
      <c r="A336" s="22">
        <v>2040605</v>
      </c>
      <c r="B336" s="29" t="s">
        <v>414</v>
      </c>
      <c r="C336" s="30">
        <v>7.2</v>
      </c>
      <c r="D336" s="26">
        <v>7.2</v>
      </c>
      <c r="E336" s="26">
        <v>0</v>
      </c>
      <c r="F336" s="27">
        <f>E336/D336</f>
        <v>0</v>
      </c>
      <c r="G336" s="28"/>
      <c r="H336" s="29" t="s">
        <v>415</v>
      </c>
      <c r="I336" s="34">
        <v>0</v>
      </c>
      <c r="J336" s="32">
        <v>2040605</v>
      </c>
      <c r="K336" s="32" t="s">
        <v>415</v>
      </c>
      <c r="L336" s="32">
        <v>0</v>
      </c>
      <c r="M336" s="32">
        <f t="shared" si="11"/>
        <v>0</v>
      </c>
      <c r="N336" t="e">
        <f t="shared" si="12"/>
        <v>#DIV/0!</v>
      </c>
    </row>
    <row r="337" ht="18" customHeight="1" spans="1:14">
      <c r="A337" s="22">
        <v>2040606</v>
      </c>
      <c r="B337" s="29" t="s">
        <v>416</v>
      </c>
      <c r="C337" s="30">
        <v>30</v>
      </c>
      <c r="D337" s="26">
        <v>30</v>
      </c>
      <c r="E337" s="26">
        <v>0</v>
      </c>
      <c r="F337" s="27">
        <f>E337/D337</f>
        <v>0</v>
      </c>
      <c r="G337" s="28">
        <v>-1</v>
      </c>
      <c r="H337" s="29" t="s">
        <v>417</v>
      </c>
      <c r="I337" s="34">
        <v>10</v>
      </c>
      <c r="J337" s="32">
        <v>2040606</v>
      </c>
      <c r="K337" s="32" t="s">
        <v>417</v>
      </c>
      <c r="L337" s="32">
        <v>0</v>
      </c>
      <c r="M337" s="32">
        <f t="shared" si="11"/>
        <v>10</v>
      </c>
      <c r="N337">
        <f t="shared" si="12"/>
        <v>-1</v>
      </c>
    </row>
    <row r="338" ht="18" customHeight="1" spans="1:14">
      <c r="A338" s="22">
        <v>2040607</v>
      </c>
      <c r="B338" s="29" t="s">
        <v>418</v>
      </c>
      <c r="C338" s="30">
        <v>30</v>
      </c>
      <c r="D338" s="26">
        <v>30</v>
      </c>
      <c r="E338" s="26">
        <v>0</v>
      </c>
      <c r="F338" s="27">
        <f>E338/D338</f>
        <v>0</v>
      </c>
      <c r="G338" s="28">
        <v>-1</v>
      </c>
      <c r="H338" s="29" t="s">
        <v>419</v>
      </c>
      <c r="I338" s="34">
        <v>1</v>
      </c>
      <c r="J338" s="32">
        <v>2040607</v>
      </c>
      <c r="K338" s="32" t="s">
        <v>419</v>
      </c>
      <c r="L338" s="32">
        <v>0</v>
      </c>
      <c r="M338" s="32">
        <f t="shared" si="11"/>
        <v>1</v>
      </c>
      <c r="N338">
        <f t="shared" si="12"/>
        <v>-1</v>
      </c>
    </row>
    <row r="339" ht="18" customHeight="1" spans="1:14">
      <c r="A339" s="22">
        <v>2040608</v>
      </c>
      <c r="B339" s="29" t="s">
        <v>420</v>
      </c>
      <c r="C339" s="30">
        <v>0</v>
      </c>
      <c r="D339" s="26">
        <v>0</v>
      </c>
      <c r="E339" s="26">
        <v>0</v>
      </c>
      <c r="F339" s="27"/>
      <c r="G339" s="28"/>
      <c r="H339" s="29" t="s">
        <v>421</v>
      </c>
      <c r="I339" s="34">
        <v>0</v>
      </c>
      <c r="J339" s="32">
        <v>2040608</v>
      </c>
      <c r="K339" s="32" t="s">
        <v>421</v>
      </c>
      <c r="L339" s="32">
        <v>0</v>
      </c>
      <c r="M339" s="32">
        <f t="shared" si="11"/>
        <v>0</v>
      </c>
      <c r="N339" t="e">
        <f t="shared" si="12"/>
        <v>#DIV/0!</v>
      </c>
    </row>
    <row r="340" ht="18" customHeight="1" spans="1:14">
      <c r="A340" s="22">
        <v>2040610</v>
      </c>
      <c r="B340" s="29" t="s">
        <v>422</v>
      </c>
      <c r="C340" s="30">
        <v>0</v>
      </c>
      <c r="D340" s="26">
        <v>0</v>
      </c>
      <c r="E340" s="26">
        <v>0</v>
      </c>
      <c r="F340" s="27"/>
      <c r="G340" s="28">
        <v>-1</v>
      </c>
      <c r="H340" s="29" t="s">
        <v>423</v>
      </c>
      <c r="I340" s="34">
        <v>88</v>
      </c>
      <c r="J340" s="32">
        <v>2040610</v>
      </c>
      <c r="K340" s="32" t="s">
        <v>423</v>
      </c>
      <c r="L340" s="32">
        <v>0</v>
      </c>
      <c r="M340" s="32">
        <f t="shared" si="11"/>
        <v>88</v>
      </c>
      <c r="N340">
        <f t="shared" si="12"/>
        <v>-1</v>
      </c>
    </row>
    <row r="341" ht="18" customHeight="1" spans="1:14">
      <c r="A341" s="22">
        <v>2040612</v>
      </c>
      <c r="B341" s="29" t="s">
        <v>424</v>
      </c>
      <c r="C341" s="30">
        <v>0</v>
      </c>
      <c r="D341" s="26">
        <v>0</v>
      </c>
      <c r="E341" s="26">
        <v>0</v>
      </c>
      <c r="F341" s="27"/>
      <c r="G341" s="28"/>
      <c r="H341" s="29" t="s">
        <v>425</v>
      </c>
      <c r="I341" s="34">
        <v>0</v>
      </c>
      <c r="J341" s="32">
        <v>2040612</v>
      </c>
      <c r="K341" s="32" t="s">
        <v>425</v>
      </c>
      <c r="L341" s="32">
        <v>0</v>
      </c>
      <c r="M341" s="32">
        <f t="shared" si="11"/>
        <v>0</v>
      </c>
      <c r="N341" t="e">
        <f t="shared" si="12"/>
        <v>#DIV/0!</v>
      </c>
    </row>
    <row r="342" ht="18" customHeight="1" spans="1:14">
      <c r="A342" s="22">
        <v>2040613</v>
      </c>
      <c r="B342" s="29" t="s">
        <v>95</v>
      </c>
      <c r="C342" s="30">
        <v>0</v>
      </c>
      <c r="D342" s="26">
        <v>0</v>
      </c>
      <c r="E342" s="26">
        <v>0</v>
      </c>
      <c r="F342" s="27"/>
      <c r="G342" s="28"/>
      <c r="H342" s="29" t="s">
        <v>96</v>
      </c>
      <c r="I342" s="34">
        <v>0</v>
      </c>
      <c r="J342" s="32">
        <v>2040613</v>
      </c>
      <c r="K342" s="32" t="s">
        <v>96</v>
      </c>
      <c r="L342" s="32">
        <v>0</v>
      </c>
      <c r="M342" s="32">
        <f t="shared" si="11"/>
        <v>0</v>
      </c>
      <c r="N342" t="e">
        <f t="shared" si="12"/>
        <v>#DIV/0!</v>
      </c>
    </row>
    <row r="343" ht="18" customHeight="1" spans="1:14">
      <c r="A343" s="22">
        <v>2040650</v>
      </c>
      <c r="B343" s="29" t="s">
        <v>31</v>
      </c>
      <c r="C343" s="30">
        <v>0</v>
      </c>
      <c r="D343" s="26">
        <v>0</v>
      </c>
      <c r="E343" s="26">
        <v>0</v>
      </c>
      <c r="F343" s="27"/>
      <c r="G343" s="28"/>
      <c r="H343" s="29" t="s">
        <v>32</v>
      </c>
      <c r="I343" s="34">
        <v>0</v>
      </c>
      <c r="J343" s="32">
        <v>2040650</v>
      </c>
      <c r="K343" s="32" t="s">
        <v>32</v>
      </c>
      <c r="L343" s="32">
        <v>0</v>
      </c>
      <c r="M343" s="32">
        <f t="shared" si="11"/>
        <v>0</v>
      </c>
      <c r="N343" t="e">
        <f t="shared" si="12"/>
        <v>#DIV/0!</v>
      </c>
    </row>
    <row r="344" ht="18" customHeight="1" spans="1:14">
      <c r="A344" s="22">
        <v>2040699</v>
      </c>
      <c r="B344" s="29" t="s">
        <v>426</v>
      </c>
      <c r="C344" s="30">
        <v>61.18</v>
      </c>
      <c r="D344" s="26">
        <v>61.18</v>
      </c>
      <c r="E344" s="26">
        <v>189</v>
      </c>
      <c r="F344" s="27">
        <f>E344/D344</f>
        <v>3.08924485125858</v>
      </c>
      <c r="G344" s="28">
        <v>2.9375</v>
      </c>
      <c r="H344" s="29" t="s">
        <v>427</v>
      </c>
      <c r="I344" s="34">
        <v>48</v>
      </c>
      <c r="J344" s="32">
        <v>2040699</v>
      </c>
      <c r="K344" s="32" t="s">
        <v>427</v>
      </c>
      <c r="L344" s="32">
        <v>0</v>
      </c>
      <c r="M344" s="32">
        <f t="shared" si="11"/>
        <v>48</v>
      </c>
      <c r="N344">
        <f t="shared" si="12"/>
        <v>2.9375</v>
      </c>
    </row>
    <row r="345" ht="18" customHeight="1" spans="1:14">
      <c r="A345" s="22">
        <v>20407</v>
      </c>
      <c r="B345" s="23" t="s">
        <v>428</v>
      </c>
      <c r="C345" s="24">
        <v>0</v>
      </c>
      <c r="D345" s="25">
        <v>0</v>
      </c>
      <c r="E345" s="26">
        <v>0</v>
      </c>
      <c r="F345" s="27"/>
      <c r="G345" s="28"/>
      <c r="H345" s="23" t="s">
        <v>429</v>
      </c>
      <c r="I345" s="31">
        <f>SUM(I346:I354)</f>
        <v>0</v>
      </c>
      <c r="J345" s="32">
        <v>20407</v>
      </c>
      <c r="K345" s="32" t="s">
        <v>429</v>
      </c>
      <c r="L345" s="32">
        <v>0</v>
      </c>
      <c r="M345" s="32">
        <f t="shared" si="11"/>
        <v>0</v>
      </c>
      <c r="N345" t="e">
        <f t="shared" si="12"/>
        <v>#DIV/0!</v>
      </c>
    </row>
    <row r="346" ht="18" customHeight="1" spans="1:14">
      <c r="A346" s="22">
        <v>2040701</v>
      </c>
      <c r="B346" s="29" t="s">
        <v>13</v>
      </c>
      <c r="C346" s="30">
        <v>0</v>
      </c>
      <c r="D346" s="26">
        <v>0</v>
      </c>
      <c r="E346" s="26">
        <v>0</v>
      </c>
      <c r="F346" s="27"/>
      <c r="G346" s="28"/>
      <c r="H346" s="29" t="s">
        <v>14</v>
      </c>
      <c r="I346" s="34">
        <v>0</v>
      </c>
      <c r="J346" s="32">
        <v>2040701</v>
      </c>
      <c r="K346" s="32" t="s">
        <v>14</v>
      </c>
      <c r="L346" s="32">
        <v>0</v>
      </c>
      <c r="M346" s="32">
        <f t="shared" si="11"/>
        <v>0</v>
      </c>
      <c r="N346" t="e">
        <f t="shared" si="12"/>
        <v>#DIV/0!</v>
      </c>
    </row>
    <row r="347" ht="18" customHeight="1" spans="1:14">
      <c r="A347" s="22">
        <v>2040702</v>
      </c>
      <c r="B347" s="29" t="s">
        <v>15</v>
      </c>
      <c r="C347" s="30">
        <v>0</v>
      </c>
      <c r="D347" s="26">
        <v>0</v>
      </c>
      <c r="E347" s="26">
        <v>0</v>
      </c>
      <c r="F347" s="27"/>
      <c r="G347" s="28"/>
      <c r="H347" s="29" t="s">
        <v>16</v>
      </c>
      <c r="I347" s="34">
        <v>0</v>
      </c>
      <c r="J347" s="32">
        <v>2040702</v>
      </c>
      <c r="K347" s="32" t="s">
        <v>16</v>
      </c>
      <c r="L347" s="32">
        <v>0</v>
      </c>
      <c r="M347" s="32">
        <f t="shared" si="11"/>
        <v>0</v>
      </c>
      <c r="N347" t="e">
        <f t="shared" si="12"/>
        <v>#DIV/0!</v>
      </c>
    </row>
    <row r="348" ht="18" customHeight="1" spans="1:14">
      <c r="A348" s="22">
        <v>2040703</v>
      </c>
      <c r="B348" s="29" t="s">
        <v>17</v>
      </c>
      <c r="C348" s="30">
        <v>0</v>
      </c>
      <c r="D348" s="26">
        <v>0</v>
      </c>
      <c r="E348" s="26">
        <v>0</v>
      </c>
      <c r="F348" s="27"/>
      <c r="G348" s="28"/>
      <c r="H348" s="29" t="s">
        <v>18</v>
      </c>
      <c r="I348" s="34">
        <v>0</v>
      </c>
      <c r="J348" s="32">
        <v>2040703</v>
      </c>
      <c r="K348" s="32" t="s">
        <v>18</v>
      </c>
      <c r="L348" s="32">
        <v>0</v>
      </c>
      <c r="M348" s="32">
        <f t="shared" si="11"/>
        <v>0</v>
      </c>
      <c r="N348" t="e">
        <f t="shared" si="12"/>
        <v>#DIV/0!</v>
      </c>
    </row>
    <row r="349" ht="18" customHeight="1" spans="1:14">
      <c r="A349" s="22">
        <v>2040704</v>
      </c>
      <c r="B349" s="29" t="s">
        <v>430</v>
      </c>
      <c r="C349" s="30">
        <v>0</v>
      </c>
      <c r="D349" s="26">
        <v>0</v>
      </c>
      <c r="E349" s="26">
        <v>0</v>
      </c>
      <c r="F349" s="27"/>
      <c r="G349" s="28"/>
      <c r="H349" s="29" t="s">
        <v>431</v>
      </c>
      <c r="I349" s="34">
        <v>0</v>
      </c>
      <c r="J349" s="32">
        <v>2040704</v>
      </c>
      <c r="K349" s="32" t="s">
        <v>431</v>
      </c>
      <c r="L349" s="32">
        <v>0</v>
      </c>
      <c r="M349" s="32">
        <f t="shared" si="11"/>
        <v>0</v>
      </c>
      <c r="N349" t="e">
        <f t="shared" si="12"/>
        <v>#DIV/0!</v>
      </c>
    </row>
    <row r="350" ht="18" customHeight="1" spans="1:14">
      <c r="A350" s="22">
        <v>2040705</v>
      </c>
      <c r="B350" s="29" t="s">
        <v>432</v>
      </c>
      <c r="C350" s="30">
        <v>0</v>
      </c>
      <c r="D350" s="26">
        <v>0</v>
      </c>
      <c r="E350" s="26">
        <v>0</v>
      </c>
      <c r="F350" s="27"/>
      <c r="G350" s="28"/>
      <c r="H350" s="29" t="s">
        <v>433</v>
      </c>
      <c r="I350" s="34">
        <v>0</v>
      </c>
      <c r="J350" s="32">
        <v>2040705</v>
      </c>
      <c r="K350" s="32" t="s">
        <v>433</v>
      </c>
      <c r="L350" s="32">
        <v>0</v>
      </c>
      <c r="M350" s="32">
        <f t="shared" si="11"/>
        <v>0</v>
      </c>
      <c r="N350" t="e">
        <f t="shared" si="12"/>
        <v>#DIV/0!</v>
      </c>
    </row>
    <row r="351" ht="18" customHeight="1" spans="1:14">
      <c r="A351" s="22">
        <v>2040706</v>
      </c>
      <c r="B351" s="29" t="s">
        <v>434</v>
      </c>
      <c r="C351" s="30">
        <v>0</v>
      </c>
      <c r="D351" s="26">
        <v>0</v>
      </c>
      <c r="E351" s="26">
        <v>0</v>
      </c>
      <c r="F351" s="27"/>
      <c r="G351" s="28"/>
      <c r="H351" s="29" t="s">
        <v>435</v>
      </c>
      <c r="I351" s="34">
        <v>0</v>
      </c>
      <c r="J351" s="32">
        <v>2040706</v>
      </c>
      <c r="K351" s="32" t="s">
        <v>435</v>
      </c>
      <c r="L351" s="32">
        <v>0</v>
      </c>
      <c r="M351" s="32">
        <f t="shared" si="11"/>
        <v>0</v>
      </c>
      <c r="N351" t="e">
        <f t="shared" si="12"/>
        <v>#DIV/0!</v>
      </c>
    </row>
    <row r="352" ht="18" customHeight="1" spans="1:14">
      <c r="A352" s="22">
        <v>2040707</v>
      </c>
      <c r="B352" s="29" t="s">
        <v>95</v>
      </c>
      <c r="C352" s="30">
        <v>0</v>
      </c>
      <c r="D352" s="26">
        <v>0</v>
      </c>
      <c r="E352" s="26">
        <v>0</v>
      </c>
      <c r="F352" s="27"/>
      <c r="G352" s="28"/>
      <c r="H352" s="29" t="s">
        <v>96</v>
      </c>
      <c r="I352" s="34">
        <v>0</v>
      </c>
      <c r="J352" s="32">
        <v>2040707</v>
      </c>
      <c r="K352" s="32" t="s">
        <v>96</v>
      </c>
      <c r="L352" s="32">
        <v>0</v>
      </c>
      <c r="M352" s="32">
        <f t="shared" si="11"/>
        <v>0</v>
      </c>
      <c r="N352" t="e">
        <f t="shared" si="12"/>
        <v>#DIV/0!</v>
      </c>
    </row>
    <row r="353" ht="18" customHeight="1" spans="1:14">
      <c r="A353" s="22">
        <v>2040750</v>
      </c>
      <c r="B353" s="29" t="s">
        <v>31</v>
      </c>
      <c r="C353" s="30">
        <v>0</v>
      </c>
      <c r="D353" s="26">
        <v>0</v>
      </c>
      <c r="E353" s="26">
        <v>0</v>
      </c>
      <c r="F353" s="27"/>
      <c r="G353" s="28"/>
      <c r="H353" s="29" t="s">
        <v>32</v>
      </c>
      <c r="I353" s="34">
        <v>0</v>
      </c>
      <c r="J353" s="32">
        <v>2040750</v>
      </c>
      <c r="K353" s="32" t="s">
        <v>32</v>
      </c>
      <c r="L353" s="32">
        <v>0</v>
      </c>
      <c r="M353" s="32">
        <f t="shared" si="11"/>
        <v>0</v>
      </c>
      <c r="N353" t="e">
        <f t="shared" si="12"/>
        <v>#DIV/0!</v>
      </c>
    </row>
    <row r="354" ht="18" customHeight="1" spans="1:14">
      <c r="A354" s="22">
        <v>2040799</v>
      </c>
      <c r="B354" s="29" t="s">
        <v>436</v>
      </c>
      <c r="C354" s="30">
        <v>0</v>
      </c>
      <c r="D354" s="26">
        <v>0</v>
      </c>
      <c r="E354" s="26">
        <v>0</v>
      </c>
      <c r="F354" s="27"/>
      <c r="G354" s="28"/>
      <c r="H354" s="29" t="s">
        <v>437</v>
      </c>
      <c r="I354" s="34">
        <v>0</v>
      </c>
      <c r="J354" s="32">
        <v>2040799</v>
      </c>
      <c r="K354" s="32" t="s">
        <v>437</v>
      </c>
      <c r="L354" s="32">
        <v>0</v>
      </c>
      <c r="M354" s="32">
        <f t="shared" si="11"/>
        <v>0</v>
      </c>
      <c r="N354" t="e">
        <f t="shared" si="12"/>
        <v>#DIV/0!</v>
      </c>
    </row>
    <row r="355" ht="18" customHeight="1" spans="1:14">
      <c r="A355" s="22">
        <v>20408</v>
      </c>
      <c r="B355" s="23" t="s">
        <v>438</v>
      </c>
      <c r="C355" s="24">
        <v>0</v>
      </c>
      <c r="D355" s="25">
        <v>0</v>
      </c>
      <c r="E355" s="26">
        <v>0</v>
      </c>
      <c r="F355" s="27"/>
      <c r="G355" s="28"/>
      <c r="H355" s="23" t="s">
        <v>439</v>
      </c>
      <c r="I355" s="31">
        <f>SUM(I356:I364)</f>
        <v>0</v>
      </c>
      <c r="J355" s="32">
        <v>20408</v>
      </c>
      <c r="K355" s="32" t="s">
        <v>439</v>
      </c>
      <c r="L355" s="32">
        <v>0</v>
      </c>
      <c r="M355" s="32">
        <f t="shared" si="11"/>
        <v>0</v>
      </c>
      <c r="N355" t="e">
        <f t="shared" si="12"/>
        <v>#DIV/0!</v>
      </c>
    </row>
    <row r="356" ht="18" customHeight="1" spans="1:14">
      <c r="A356" s="22">
        <v>2040801</v>
      </c>
      <c r="B356" s="29" t="s">
        <v>13</v>
      </c>
      <c r="C356" s="30">
        <v>0</v>
      </c>
      <c r="D356" s="26">
        <v>0</v>
      </c>
      <c r="E356" s="26">
        <v>0</v>
      </c>
      <c r="F356" s="27"/>
      <c r="G356" s="28"/>
      <c r="H356" s="29" t="s">
        <v>14</v>
      </c>
      <c r="I356" s="34">
        <v>0</v>
      </c>
      <c r="J356" s="32">
        <v>2040801</v>
      </c>
      <c r="K356" s="32" t="s">
        <v>14</v>
      </c>
      <c r="L356" s="32">
        <v>0</v>
      </c>
      <c r="M356" s="32">
        <f t="shared" si="11"/>
        <v>0</v>
      </c>
      <c r="N356" t="e">
        <f t="shared" si="12"/>
        <v>#DIV/0!</v>
      </c>
    </row>
    <row r="357" ht="18" customHeight="1" spans="1:14">
      <c r="A357" s="22">
        <v>2040802</v>
      </c>
      <c r="B357" s="29" t="s">
        <v>15</v>
      </c>
      <c r="C357" s="30">
        <v>0</v>
      </c>
      <c r="D357" s="26">
        <v>0</v>
      </c>
      <c r="E357" s="26">
        <v>0</v>
      </c>
      <c r="F357" s="27"/>
      <c r="G357" s="28"/>
      <c r="H357" s="29" t="s">
        <v>16</v>
      </c>
      <c r="I357" s="34">
        <v>0</v>
      </c>
      <c r="J357" s="32">
        <v>2040802</v>
      </c>
      <c r="K357" s="32" t="s">
        <v>16</v>
      </c>
      <c r="L357" s="32">
        <v>0</v>
      </c>
      <c r="M357" s="32">
        <f t="shared" si="11"/>
        <v>0</v>
      </c>
      <c r="N357" t="e">
        <f t="shared" si="12"/>
        <v>#DIV/0!</v>
      </c>
    </row>
    <row r="358" ht="18" customHeight="1" spans="1:14">
      <c r="A358" s="22">
        <v>2040803</v>
      </c>
      <c r="B358" s="29" t="s">
        <v>17</v>
      </c>
      <c r="C358" s="30">
        <v>0</v>
      </c>
      <c r="D358" s="26">
        <v>0</v>
      </c>
      <c r="E358" s="26">
        <v>0</v>
      </c>
      <c r="F358" s="27"/>
      <c r="G358" s="28"/>
      <c r="H358" s="29" t="s">
        <v>18</v>
      </c>
      <c r="I358" s="34">
        <v>0</v>
      </c>
      <c r="J358" s="32">
        <v>2040803</v>
      </c>
      <c r="K358" s="32" t="s">
        <v>18</v>
      </c>
      <c r="L358" s="32">
        <v>0</v>
      </c>
      <c r="M358" s="32">
        <f t="shared" si="11"/>
        <v>0</v>
      </c>
      <c r="N358" t="e">
        <f t="shared" si="12"/>
        <v>#DIV/0!</v>
      </c>
    </row>
    <row r="359" ht="18" customHeight="1" spans="1:14">
      <c r="A359" s="22">
        <v>2040804</v>
      </c>
      <c r="B359" s="29" t="s">
        <v>440</v>
      </c>
      <c r="C359" s="30">
        <v>0</v>
      </c>
      <c r="D359" s="26">
        <v>0</v>
      </c>
      <c r="E359" s="26">
        <v>0</v>
      </c>
      <c r="F359" s="27"/>
      <c r="G359" s="28"/>
      <c r="H359" s="29" t="s">
        <v>441</v>
      </c>
      <c r="I359" s="34">
        <v>0</v>
      </c>
      <c r="J359" s="32">
        <v>2040804</v>
      </c>
      <c r="K359" s="32" t="s">
        <v>441</v>
      </c>
      <c r="L359" s="32">
        <v>0</v>
      </c>
      <c r="M359" s="32">
        <f t="shared" si="11"/>
        <v>0</v>
      </c>
      <c r="N359" t="e">
        <f t="shared" si="12"/>
        <v>#DIV/0!</v>
      </c>
    </row>
    <row r="360" ht="18" customHeight="1" spans="1:14">
      <c r="A360" s="22">
        <v>2040805</v>
      </c>
      <c r="B360" s="29" t="s">
        <v>442</v>
      </c>
      <c r="C360" s="30">
        <v>0</v>
      </c>
      <c r="D360" s="26">
        <v>0</v>
      </c>
      <c r="E360" s="26">
        <v>0</v>
      </c>
      <c r="F360" s="27"/>
      <c r="G360" s="28"/>
      <c r="H360" s="29" t="s">
        <v>443</v>
      </c>
      <c r="I360" s="34">
        <v>0</v>
      </c>
      <c r="J360" s="32">
        <v>2040805</v>
      </c>
      <c r="K360" s="32" t="s">
        <v>443</v>
      </c>
      <c r="L360" s="32">
        <v>0</v>
      </c>
      <c r="M360" s="32">
        <f t="shared" si="11"/>
        <v>0</v>
      </c>
      <c r="N360" t="e">
        <f t="shared" si="12"/>
        <v>#DIV/0!</v>
      </c>
    </row>
    <row r="361" ht="18" customHeight="1" spans="1:14">
      <c r="A361" s="22">
        <v>2040806</v>
      </c>
      <c r="B361" s="29" t="s">
        <v>444</v>
      </c>
      <c r="C361" s="30">
        <v>0</v>
      </c>
      <c r="D361" s="26">
        <v>0</v>
      </c>
      <c r="E361" s="26">
        <v>0</v>
      </c>
      <c r="F361" s="27"/>
      <c r="G361" s="28"/>
      <c r="H361" s="29" t="s">
        <v>445</v>
      </c>
      <c r="I361" s="34">
        <v>0</v>
      </c>
      <c r="J361" s="32">
        <v>2040806</v>
      </c>
      <c r="K361" s="32" t="s">
        <v>445</v>
      </c>
      <c r="L361" s="32">
        <v>0</v>
      </c>
      <c r="M361" s="32">
        <f t="shared" si="11"/>
        <v>0</v>
      </c>
      <c r="N361" t="e">
        <f t="shared" si="12"/>
        <v>#DIV/0!</v>
      </c>
    </row>
    <row r="362" ht="18" customHeight="1" spans="1:14">
      <c r="A362" s="22">
        <v>2040807</v>
      </c>
      <c r="B362" s="29" t="s">
        <v>95</v>
      </c>
      <c r="C362" s="30">
        <v>0</v>
      </c>
      <c r="D362" s="26">
        <v>0</v>
      </c>
      <c r="E362" s="26">
        <v>0</v>
      </c>
      <c r="F362" s="27"/>
      <c r="G362" s="28"/>
      <c r="H362" s="29" t="s">
        <v>96</v>
      </c>
      <c r="I362" s="34">
        <v>0</v>
      </c>
      <c r="J362" s="32">
        <v>2040807</v>
      </c>
      <c r="K362" s="32" t="s">
        <v>96</v>
      </c>
      <c r="L362" s="32">
        <v>0</v>
      </c>
      <c r="M362" s="32">
        <f t="shared" si="11"/>
        <v>0</v>
      </c>
      <c r="N362" t="e">
        <f t="shared" si="12"/>
        <v>#DIV/0!</v>
      </c>
    </row>
    <row r="363" ht="18" customHeight="1" spans="1:14">
      <c r="A363" s="22">
        <v>2040850</v>
      </c>
      <c r="B363" s="29" t="s">
        <v>31</v>
      </c>
      <c r="C363" s="30">
        <v>0</v>
      </c>
      <c r="D363" s="26">
        <v>0</v>
      </c>
      <c r="E363" s="26">
        <v>0</v>
      </c>
      <c r="F363" s="27"/>
      <c r="G363" s="28"/>
      <c r="H363" s="29" t="s">
        <v>32</v>
      </c>
      <c r="I363" s="34">
        <v>0</v>
      </c>
      <c r="J363" s="32">
        <v>2040850</v>
      </c>
      <c r="K363" s="32" t="s">
        <v>32</v>
      </c>
      <c r="L363" s="32">
        <v>0</v>
      </c>
      <c r="M363" s="32">
        <f t="shared" si="11"/>
        <v>0</v>
      </c>
      <c r="N363" t="e">
        <f t="shared" si="12"/>
        <v>#DIV/0!</v>
      </c>
    </row>
    <row r="364" ht="18" customHeight="1" spans="1:14">
      <c r="A364" s="22">
        <v>2040899</v>
      </c>
      <c r="B364" s="29" t="s">
        <v>446</v>
      </c>
      <c r="C364" s="30">
        <v>0</v>
      </c>
      <c r="D364" s="26">
        <v>0</v>
      </c>
      <c r="E364" s="26">
        <v>0</v>
      </c>
      <c r="F364" s="27"/>
      <c r="G364" s="28"/>
      <c r="H364" s="29" t="s">
        <v>447</v>
      </c>
      <c r="I364" s="34">
        <v>0</v>
      </c>
      <c r="J364" s="32">
        <v>2040899</v>
      </c>
      <c r="K364" s="32" t="s">
        <v>447</v>
      </c>
      <c r="L364" s="32">
        <v>0</v>
      </c>
      <c r="M364" s="32">
        <f t="shared" si="11"/>
        <v>0</v>
      </c>
      <c r="N364" t="e">
        <f t="shared" si="12"/>
        <v>#DIV/0!</v>
      </c>
    </row>
    <row r="365" ht="18" customHeight="1" spans="1:14">
      <c r="A365" s="22">
        <v>20409</v>
      </c>
      <c r="B365" s="23" t="s">
        <v>448</v>
      </c>
      <c r="C365" s="24">
        <v>0</v>
      </c>
      <c r="D365" s="25">
        <v>0</v>
      </c>
      <c r="E365" s="26">
        <v>0</v>
      </c>
      <c r="F365" s="27"/>
      <c r="G365" s="28"/>
      <c r="H365" s="39" t="s">
        <v>449</v>
      </c>
      <c r="I365" s="33">
        <f>SUM(I366:I372)</f>
        <v>0</v>
      </c>
      <c r="J365" s="32">
        <v>20409</v>
      </c>
      <c r="K365" s="32" t="s">
        <v>449</v>
      </c>
      <c r="L365" s="32">
        <v>0</v>
      </c>
      <c r="M365" s="32">
        <f t="shared" si="11"/>
        <v>0</v>
      </c>
      <c r="N365" t="e">
        <f t="shared" si="12"/>
        <v>#DIV/0!</v>
      </c>
    </row>
    <row r="366" ht="18" customHeight="1" spans="1:14">
      <c r="A366" s="22">
        <v>2040901</v>
      </c>
      <c r="B366" s="29" t="s">
        <v>13</v>
      </c>
      <c r="C366" s="30">
        <v>0</v>
      </c>
      <c r="D366" s="26">
        <v>0</v>
      </c>
      <c r="E366" s="26">
        <v>0</v>
      </c>
      <c r="F366" s="27"/>
      <c r="G366" s="28"/>
      <c r="H366" s="29" t="s">
        <v>14</v>
      </c>
      <c r="I366" s="34">
        <v>0</v>
      </c>
      <c r="J366" s="32">
        <v>2040901</v>
      </c>
      <c r="K366" s="32" t="s">
        <v>14</v>
      </c>
      <c r="L366" s="32">
        <v>0</v>
      </c>
      <c r="M366" s="32">
        <f t="shared" si="11"/>
        <v>0</v>
      </c>
      <c r="N366" t="e">
        <f t="shared" si="12"/>
        <v>#DIV/0!</v>
      </c>
    </row>
    <row r="367" ht="18" customHeight="1" spans="1:14">
      <c r="A367" s="22">
        <v>2040902</v>
      </c>
      <c r="B367" s="29" t="s">
        <v>15</v>
      </c>
      <c r="C367" s="30">
        <v>0</v>
      </c>
      <c r="D367" s="26">
        <v>0</v>
      </c>
      <c r="E367" s="26">
        <v>0</v>
      </c>
      <c r="F367" s="27"/>
      <c r="G367" s="28"/>
      <c r="H367" s="29" t="s">
        <v>16</v>
      </c>
      <c r="I367" s="34">
        <v>0</v>
      </c>
      <c r="J367" s="32">
        <v>2040902</v>
      </c>
      <c r="K367" s="32" t="s">
        <v>16</v>
      </c>
      <c r="L367" s="32">
        <v>0</v>
      </c>
      <c r="M367" s="32">
        <f t="shared" si="11"/>
        <v>0</v>
      </c>
      <c r="N367" t="e">
        <f t="shared" si="12"/>
        <v>#DIV/0!</v>
      </c>
    </row>
    <row r="368" ht="18" customHeight="1" spans="1:14">
      <c r="A368" s="22">
        <v>2040903</v>
      </c>
      <c r="B368" s="29" t="s">
        <v>17</v>
      </c>
      <c r="C368" s="30">
        <v>0</v>
      </c>
      <c r="D368" s="26">
        <v>0</v>
      </c>
      <c r="E368" s="26">
        <v>0</v>
      </c>
      <c r="F368" s="27"/>
      <c r="G368" s="28"/>
      <c r="H368" s="29" t="s">
        <v>18</v>
      </c>
      <c r="I368" s="34">
        <v>0</v>
      </c>
      <c r="J368" s="32">
        <v>2040903</v>
      </c>
      <c r="K368" s="32" t="s">
        <v>18</v>
      </c>
      <c r="L368" s="32">
        <v>0</v>
      </c>
      <c r="M368" s="32">
        <f t="shared" si="11"/>
        <v>0</v>
      </c>
      <c r="N368" t="e">
        <f t="shared" si="12"/>
        <v>#DIV/0!</v>
      </c>
    </row>
    <row r="369" ht="18" customHeight="1" spans="1:14">
      <c r="A369" s="22">
        <v>2040904</v>
      </c>
      <c r="B369" s="29" t="s">
        <v>450</v>
      </c>
      <c r="C369" s="30">
        <v>0</v>
      </c>
      <c r="D369" s="26">
        <v>0</v>
      </c>
      <c r="E369" s="26">
        <v>0</v>
      </c>
      <c r="F369" s="27"/>
      <c r="G369" s="28"/>
      <c r="H369" s="29" t="s">
        <v>451</v>
      </c>
      <c r="I369" s="34">
        <v>0</v>
      </c>
      <c r="J369" s="32">
        <v>2040904</v>
      </c>
      <c r="K369" s="32" t="s">
        <v>451</v>
      </c>
      <c r="L369" s="32">
        <v>0</v>
      </c>
      <c r="M369" s="32">
        <f t="shared" si="11"/>
        <v>0</v>
      </c>
      <c r="N369" t="e">
        <f t="shared" si="12"/>
        <v>#DIV/0!</v>
      </c>
    </row>
    <row r="370" ht="18" customHeight="1" spans="1:14">
      <c r="A370" s="22">
        <v>2040905</v>
      </c>
      <c r="B370" s="29" t="s">
        <v>452</v>
      </c>
      <c r="C370" s="30">
        <v>0</v>
      </c>
      <c r="D370" s="26">
        <v>0</v>
      </c>
      <c r="E370" s="26">
        <v>0</v>
      </c>
      <c r="F370" s="27"/>
      <c r="G370" s="28"/>
      <c r="H370" s="29" t="s">
        <v>453</v>
      </c>
      <c r="I370" s="34">
        <v>0</v>
      </c>
      <c r="J370" s="32">
        <v>2040905</v>
      </c>
      <c r="K370" s="32" t="s">
        <v>453</v>
      </c>
      <c r="L370" s="32">
        <v>0</v>
      </c>
      <c r="M370" s="32">
        <f t="shared" si="11"/>
        <v>0</v>
      </c>
      <c r="N370" t="e">
        <f t="shared" si="12"/>
        <v>#DIV/0!</v>
      </c>
    </row>
    <row r="371" ht="18" customHeight="1" spans="1:14">
      <c r="A371" s="22">
        <v>2040950</v>
      </c>
      <c r="B371" s="29" t="s">
        <v>31</v>
      </c>
      <c r="C371" s="30">
        <v>0</v>
      </c>
      <c r="D371" s="26">
        <v>0</v>
      </c>
      <c r="E371" s="26">
        <v>0</v>
      </c>
      <c r="F371" s="27"/>
      <c r="G371" s="28"/>
      <c r="H371" s="29" t="s">
        <v>32</v>
      </c>
      <c r="I371" s="34">
        <v>0</v>
      </c>
      <c r="J371" s="32">
        <v>2040950</v>
      </c>
      <c r="K371" s="32" t="s">
        <v>32</v>
      </c>
      <c r="L371" s="32">
        <v>0</v>
      </c>
      <c r="M371" s="32">
        <f t="shared" si="11"/>
        <v>0</v>
      </c>
      <c r="N371" t="e">
        <f t="shared" si="12"/>
        <v>#DIV/0!</v>
      </c>
    </row>
    <row r="372" ht="18" customHeight="1" spans="1:14">
      <c r="A372" s="22">
        <v>2040999</v>
      </c>
      <c r="B372" s="29" t="s">
        <v>454</v>
      </c>
      <c r="C372" s="30">
        <v>0</v>
      </c>
      <c r="D372" s="26">
        <v>0</v>
      </c>
      <c r="E372" s="26">
        <v>0</v>
      </c>
      <c r="F372" s="27"/>
      <c r="G372" s="28"/>
      <c r="H372" s="29" t="s">
        <v>455</v>
      </c>
      <c r="I372" s="34">
        <v>0</v>
      </c>
      <c r="J372" s="32">
        <v>2040999</v>
      </c>
      <c r="K372" s="32" t="s">
        <v>455</v>
      </c>
      <c r="L372" s="32">
        <v>0</v>
      </c>
      <c r="M372" s="32">
        <f t="shared" si="11"/>
        <v>0</v>
      </c>
      <c r="N372" t="e">
        <f t="shared" si="12"/>
        <v>#DIV/0!</v>
      </c>
    </row>
    <row r="373" ht="18" customHeight="1" spans="1:14">
      <c r="A373" s="22">
        <v>20410</v>
      </c>
      <c r="B373" s="23" t="s">
        <v>456</v>
      </c>
      <c r="C373" s="24">
        <v>0</v>
      </c>
      <c r="D373" s="25">
        <v>0</v>
      </c>
      <c r="E373" s="26">
        <v>0</v>
      </c>
      <c r="F373" s="27"/>
      <c r="G373" s="28"/>
      <c r="H373" s="23" t="s">
        <v>457</v>
      </c>
      <c r="I373" s="31">
        <f>SUM(I374:I378)</f>
        <v>0</v>
      </c>
      <c r="J373" s="32">
        <v>20410</v>
      </c>
      <c r="K373" s="32" t="s">
        <v>457</v>
      </c>
      <c r="L373" s="32">
        <v>0</v>
      </c>
      <c r="M373" s="32">
        <f t="shared" si="11"/>
        <v>0</v>
      </c>
      <c r="N373" t="e">
        <f t="shared" si="12"/>
        <v>#DIV/0!</v>
      </c>
    </row>
    <row r="374" ht="18" customHeight="1" spans="1:14">
      <c r="A374" s="22">
        <v>2041001</v>
      </c>
      <c r="B374" s="29" t="s">
        <v>13</v>
      </c>
      <c r="C374" s="30">
        <v>0</v>
      </c>
      <c r="D374" s="26">
        <v>0</v>
      </c>
      <c r="E374" s="26">
        <v>0</v>
      </c>
      <c r="F374" s="27"/>
      <c r="G374" s="28"/>
      <c r="H374" s="29" t="s">
        <v>14</v>
      </c>
      <c r="I374" s="34">
        <v>0</v>
      </c>
      <c r="J374" s="32">
        <v>2041001</v>
      </c>
      <c r="K374" s="32" t="s">
        <v>14</v>
      </c>
      <c r="L374" s="32">
        <v>0</v>
      </c>
      <c r="M374" s="32">
        <f t="shared" si="11"/>
        <v>0</v>
      </c>
      <c r="N374" t="e">
        <f t="shared" si="12"/>
        <v>#DIV/0!</v>
      </c>
    </row>
    <row r="375" ht="18" customHeight="1" spans="1:14">
      <c r="A375" s="22">
        <v>2041002</v>
      </c>
      <c r="B375" s="29" t="s">
        <v>15</v>
      </c>
      <c r="C375" s="30">
        <v>0</v>
      </c>
      <c r="D375" s="26">
        <v>0</v>
      </c>
      <c r="E375" s="26">
        <v>0</v>
      </c>
      <c r="F375" s="27"/>
      <c r="G375" s="28"/>
      <c r="H375" s="29" t="s">
        <v>16</v>
      </c>
      <c r="I375" s="34">
        <v>0</v>
      </c>
      <c r="J375" s="32">
        <v>2041002</v>
      </c>
      <c r="K375" s="32" t="s">
        <v>16</v>
      </c>
      <c r="L375" s="32">
        <v>0</v>
      </c>
      <c r="M375" s="32">
        <f t="shared" si="11"/>
        <v>0</v>
      </c>
      <c r="N375" t="e">
        <f t="shared" si="12"/>
        <v>#DIV/0!</v>
      </c>
    </row>
    <row r="376" ht="18" customHeight="1" spans="1:14">
      <c r="A376" s="22">
        <v>2041006</v>
      </c>
      <c r="B376" s="29" t="s">
        <v>95</v>
      </c>
      <c r="C376" s="30">
        <v>0</v>
      </c>
      <c r="D376" s="26">
        <v>0</v>
      </c>
      <c r="E376" s="26">
        <v>0</v>
      </c>
      <c r="F376" s="27"/>
      <c r="G376" s="28"/>
      <c r="H376" s="29" t="s">
        <v>96</v>
      </c>
      <c r="I376" s="34">
        <v>0</v>
      </c>
      <c r="J376" s="32">
        <v>2041006</v>
      </c>
      <c r="K376" s="32" t="s">
        <v>96</v>
      </c>
      <c r="L376" s="32">
        <v>0</v>
      </c>
      <c r="M376" s="32">
        <f t="shared" si="11"/>
        <v>0</v>
      </c>
      <c r="N376" t="e">
        <f t="shared" si="12"/>
        <v>#DIV/0!</v>
      </c>
    </row>
    <row r="377" ht="18" customHeight="1" spans="1:14">
      <c r="A377" s="22">
        <v>2041007</v>
      </c>
      <c r="B377" s="29" t="s">
        <v>458</v>
      </c>
      <c r="C377" s="30">
        <v>0</v>
      </c>
      <c r="D377" s="26">
        <v>0</v>
      </c>
      <c r="E377" s="26">
        <v>0</v>
      </c>
      <c r="F377" s="27"/>
      <c r="G377" s="28"/>
      <c r="H377" s="29" t="s">
        <v>459</v>
      </c>
      <c r="I377" s="34">
        <v>0</v>
      </c>
      <c r="J377" s="32">
        <v>2041007</v>
      </c>
      <c r="K377" s="32" t="s">
        <v>459</v>
      </c>
      <c r="L377" s="32">
        <v>0</v>
      </c>
      <c r="M377" s="32">
        <f t="shared" si="11"/>
        <v>0</v>
      </c>
      <c r="N377" t="e">
        <f t="shared" si="12"/>
        <v>#DIV/0!</v>
      </c>
    </row>
    <row r="378" ht="18" customHeight="1" spans="1:14">
      <c r="A378" s="22">
        <v>2041099</v>
      </c>
      <c r="B378" s="29" t="s">
        <v>460</v>
      </c>
      <c r="C378" s="30">
        <v>0</v>
      </c>
      <c r="D378" s="26">
        <v>0</v>
      </c>
      <c r="E378" s="26">
        <v>0</v>
      </c>
      <c r="F378" s="27"/>
      <c r="G378" s="28"/>
      <c r="H378" s="29" t="s">
        <v>461</v>
      </c>
      <c r="I378" s="34">
        <v>0</v>
      </c>
      <c r="J378" s="32">
        <v>2041099</v>
      </c>
      <c r="K378" s="32" t="s">
        <v>461</v>
      </c>
      <c r="L378" s="32">
        <v>0</v>
      </c>
      <c r="M378" s="32">
        <f t="shared" si="11"/>
        <v>0</v>
      </c>
      <c r="N378" t="e">
        <f t="shared" si="12"/>
        <v>#DIV/0!</v>
      </c>
    </row>
    <row r="379" ht="18" customHeight="1" spans="1:14">
      <c r="A379" s="22">
        <v>20499</v>
      </c>
      <c r="B379" s="23" t="s">
        <v>462</v>
      </c>
      <c r="C379" s="24">
        <v>89.6</v>
      </c>
      <c r="D379" s="25">
        <v>89.6</v>
      </c>
      <c r="E379" s="26">
        <v>321</v>
      </c>
      <c r="F379" s="27">
        <f>E379/D379</f>
        <v>3.58258928571429</v>
      </c>
      <c r="G379" s="28">
        <v>2.68965517241379</v>
      </c>
      <c r="H379" s="23" t="s">
        <v>463</v>
      </c>
      <c r="I379" s="31">
        <f>I380+I381</f>
        <v>87</v>
      </c>
      <c r="J379" s="32">
        <v>20499</v>
      </c>
      <c r="K379" s="32" t="s">
        <v>463</v>
      </c>
      <c r="L379" s="32">
        <v>0</v>
      </c>
      <c r="M379" s="32">
        <f t="shared" si="11"/>
        <v>87</v>
      </c>
      <c r="N379">
        <f t="shared" si="12"/>
        <v>2.68965517241379</v>
      </c>
    </row>
    <row r="380" ht="18" customHeight="1" spans="1:14">
      <c r="A380" s="22">
        <v>2049902</v>
      </c>
      <c r="B380" s="29" t="s">
        <v>464</v>
      </c>
      <c r="C380" s="30">
        <v>0</v>
      </c>
      <c r="D380" s="26">
        <v>0</v>
      </c>
      <c r="E380" s="26">
        <v>0</v>
      </c>
      <c r="F380" s="27"/>
      <c r="G380" s="28"/>
      <c r="H380" s="29" t="s">
        <v>465</v>
      </c>
      <c r="I380" s="34">
        <v>0</v>
      </c>
      <c r="J380" s="32">
        <v>2049902</v>
      </c>
      <c r="K380" s="32" t="s">
        <v>465</v>
      </c>
      <c r="L380" s="32">
        <v>0</v>
      </c>
      <c r="M380" s="32">
        <f t="shared" si="11"/>
        <v>0</v>
      </c>
      <c r="N380" t="e">
        <f t="shared" si="12"/>
        <v>#DIV/0!</v>
      </c>
    </row>
    <row r="381" ht="18" customHeight="1" spans="1:14">
      <c r="A381" s="22">
        <v>2049999</v>
      </c>
      <c r="B381" s="29" t="s">
        <v>466</v>
      </c>
      <c r="C381" s="30">
        <v>89.6</v>
      </c>
      <c r="D381" s="26">
        <v>89.6</v>
      </c>
      <c r="E381" s="26">
        <v>321</v>
      </c>
      <c r="F381" s="27">
        <f>E381/D381</f>
        <v>3.58258928571429</v>
      </c>
      <c r="G381" s="28">
        <v>2.68965517241379</v>
      </c>
      <c r="H381" s="29" t="s">
        <v>467</v>
      </c>
      <c r="I381" s="34">
        <v>87</v>
      </c>
      <c r="J381" s="32">
        <v>2049999</v>
      </c>
      <c r="K381" s="32" t="s">
        <v>467</v>
      </c>
      <c r="L381" s="32">
        <v>0</v>
      </c>
      <c r="M381" s="32">
        <f t="shared" si="11"/>
        <v>87</v>
      </c>
      <c r="N381">
        <f t="shared" si="12"/>
        <v>2.68965517241379</v>
      </c>
    </row>
    <row r="382" ht="18" customHeight="1" spans="1:14">
      <c r="A382" s="22">
        <v>205</v>
      </c>
      <c r="B382" s="23" t="s">
        <v>468</v>
      </c>
      <c r="C382" s="24">
        <v>87734</v>
      </c>
      <c r="D382" s="25">
        <v>87734</v>
      </c>
      <c r="E382" s="26">
        <v>116752</v>
      </c>
      <c r="F382" s="27">
        <f>E382/D382</f>
        <v>1.33074976633916</v>
      </c>
      <c r="G382" s="28">
        <v>0.140925037378703</v>
      </c>
      <c r="H382" s="23" t="s">
        <v>469</v>
      </c>
      <c r="I382" s="31">
        <f>I383+I388+I395+I401+I407+I411+I415+I419+I425+I432</f>
        <v>102331</v>
      </c>
      <c r="J382" s="32">
        <v>205</v>
      </c>
      <c r="K382" s="32" t="s">
        <v>469</v>
      </c>
      <c r="L382" s="32">
        <v>0</v>
      </c>
      <c r="M382" s="32">
        <f t="shared" si="11"/>
        <v>102331</v>
      </c>
      <c r="N382">
        <f t="shared" si="12"/>
        <v>0.140925037378703</v>
      </c>
    </row>
    <row r="383" ht="18" customHeight="1" spans="1:14">
      <c r="A383" s="22">
        <v>20501</v>
      </c>
      <c r="B383" s="23" t="s">
        <v>470</v>
      </c>
      <c r="C383" s="24">
        <v>954.47</v>
      </c>
      <c r="D383" s="25">
        <v>954.47</v>
      </c>
      <c r="E383" s="26">
        <v>6848</v>
      </c>
      <c r="F383" s="27">
        <f>E383/D383</f>
        <v>7.1746623780737</v>
      </c>
      <c r="G383" s="28">
        <v>0.360079443892751</v>
      </c>
      <c r="H383" s="23" t="s">
        <v>471</v>
      </c>
      <c r="I383" s="31">
        <f>SUM(I384:I387)</f>
        <v>5035</v>
      </c>
      <c r="J383" s="32">
        <v>20501</v>
      </c>
      <c r="K383" s="32" t="s">
        <v>471</v>
      </c>
      <c r="L383" s="32">
        <v>0</v>
      </c>
      <c r="M383" s="32">
        <f t="shared" si="11"/>
        <v>5035</v>
      </c>
      <c r="N383">
        <f t="shared" si="12"/>
        <v>0.360079443892751</v>
      </c>
    </row>
    <row r="384" ht="18" customHeight="1" spans="1:14">
      <c r="A384" s="22">
        <v>2050101</v>
      </c>
      <c r="B384" s="29" t="s">
        <v>13</v>
      </c>
      <c r="C384" s="30">
        <v>264</v>
      </c>
      <c r="D384" s="26">
        <v>264</v>
      </c>
      <c r="E384" s="26">
        <v>233</v>
      </c>
      <c r="F384" s="27">
        <f>E384/D384</f>
        <v>0.882575757575758</v>
      </c>
      <c r="G384" s="28">
        <v>-0.516597510373444</v>
      </c>
      <c r="H384" s="29" t="s">
        <v>14</v>
      </c>
      <c r="I384" s="34">
        <v>482</v>
      </c>
      <c r="J384" s="32">
        <v>2050101</v>
      </c>
      <c r="K384" s="32" t="s">
        <v>14</v>
      </c>
      <c r="L384" s="32">
        <v>0</v>
      </c>
      <c r="M384" s="32">
        <f t="shared" si="11"/>
        <v>482</v>
      </c>
      <c r="N384">
        <f t="shared" si="12"/>
        <v>-0.516597510373444</v>
      </c>
    </row>
    <row r="385" ht="18" customHeight="1" spans="1:14">
      <c r="A385" s="22">
        <v>2050102</v>
      </c>
      <c r="B385" s="29" t="s">
        <v>15</v>
      </c>
      <c r="C385" s="30">
        <v>0</v>
      </c>
      <c r="D385" s="26">
        <v>0</v>
      </c>
      <c r="E385" s="26">
        <v>0</v>
      </c>
      <c r="F385" s="27"/>
      <c r="G385" s="28"/>
      <c r="H385" s="29" t="s">
        <v>16</v>
      </c>
      <c r="I385" s="34">
        <v>0</v>
      </c>
      <c r="J385" s="32">
        <v>2050102</v>
      </c>
      <c r="K385" s="32" t="s">
        <v>16</v>
      </c>
      <c r="L385" s="32">
        <v>0</v>
      </c>
      <c r="M385" s="32">
        <f t="shared" si="11"/>
        <v>0</v>
      </c>
      <c r="N385" t="e">
        <f t="shared" si="12"/>
        <v>#DIV/0!</v>
      </c>
    </row>
    <row r="386" ht="18" customHeight="1" spans="1:14">
      <c r="A386" s="22">
        <v>2050103</v>
      </c>
      <c r="B386" s="29" t="s">
        <v>17</v>
      </c>
      <c r="C386" s="30">
        <v>0</v>
      </c>
      <c r="D386" s="26">
        <v>0</v>
      </c>
      <c r="E386" s="26">
        <v>0</v>
      </c>
      <c r="F386" s="27"/>
      <c r="G386" s="28"/>
      <c r="H386" s="29" t="s">
        <v>18</v>
      </c>
      <c r="I386" s="34">
        <v>0</v>
      </c>
      <c r="J386" s="32">
        <v>2050103</v>
      </c>
      <c r="K386" s="32" t="s">
        <v>18</v>
      </c>
      <c r="L386" s="32">
        <v>0</v>
      </c>
      <c r="M386" s="32">
        <f t="shared" si="11"/>
        <v>0</v>
      </c>
      <c r="N386" t="e">
        <f t="shared" si="12"/>
        <v>#DIV/0!</v>
      </c>
    </row>
    <row r="387" ht="18" customHeight="1" spans="1:14">
      <c r="A387" s="22">
        <v>2050199</v>
      </c>
      <c r="B387" s="29" t="s">
        <v>472</v>
      </c>
      <c r="C387" s="30">
        <v>690.47</v>
      </c>
      <c r="D387" s="26">
        <v>690.47</v>
      </c>
      <c r="E387" s="26">
        <v>6615</v>
      </c>
      <c r="F387" s="27">
        <f t="shared" ref="F387:F392" si="13">E387/D387</f>
        <v>9.58043072110302</v>
      </c>
      <c r="G387" s="28">
        <v>0.452888205578739</v>
      </c>
      <c r="H387" s="29" t="s">
        <v>473</v>
      </c>
      <c r="I387" s="34">
        <v>4553</v>
      </c>
      <c r="J387" s="32">
        <v>2050199</v>
      </c>
      <c r="K387" s="32" t="s">
        <v>473</v>
      </c>
      <c r="L387" s="32">
        <v>0</v>
      </c>
      <c r="M387" s="32">
        <f t="shared" si="11"/>
        <v>4553</v>
      </c>
      <c r="N387">
        <f t="shared" si="12"/>
        <v>0.452888205578739</v>
      </c>
    </row>
    <row r="388" ht="18" customHeight="1" spans="1:14">
      <c r="A388" s="22">
        <v>20502</v>
      </c>
      <c r="B388" s="23" t="s">
        <v>474</v>
      </c>
      <c r="C388" s="24">
        <v>81012.02</v>
      </c>
      <c r="D388" s="25">
        <v>81012.02</v>
      </c>
      <c r="E388" s="26">
        <v>86675</v>
      </c>
      <c r="F388" s="27">
        <f t="shared" si="13"/>
        <v>1.06990296007926</v>
      </c>
      <c r="G388" s="28">
        <v>0.0113650949230464</v>
      </c>
      <c r="H388" s="23" t="s">
        <v>475</v>
      </c>
      <c r="I388" s="31">
        <f>SUM(I389:I394)</f>
        <v>85701</v>
      </c>
      <c r="J388" s="32">
        <v>20502</v>
      </c>
      <c r="K388" s="32" t="s">
        <v>475</v>
      </c>
      <c r="L388" s="32">
        <v>0</v>
      </c>
      <c r="M388" s="32">
        <f t="shared" ref="M388:M451" si="14">I388-L388</f>
        <v>85701</v>
      </c>
      <c r="N388">
        <f t="shared" si="12"/>
        <v>0.0113650949230464</v>
      </c>
    </row>
    <row r="389" ht="18" customHeight="1" spans="1:14">
      <c r="A389" s="22">
        <v>2050201</v>
      </c>
      <c r="B389" s="29" t="s">
        <v>476</v>
      </c>
      <c r="C389" s="30">
        <v>1941.4</v>
      </c>
      <c r="D389" s="26">
        <v>1941.4</v>
      </c>
      <c r="E389" s="26">
        <v>2821</v>
      </c>
      <c r="F389" s="27">
        <f t="shared" si="13"/>
        <v>1.45307510044298</v>
      </c>
      <c r="G389" s="28">
        <v>0.151428571428571</v>
      </c>
      <c r="H389" s="29" t="s">
        <v>477</v>
      </c>
      <c r="I389" s="34">
        <v>2450</v>
      </c>
      <c r="J389" s="32">
        <v>2050201</v>
      </c>
      <c r="K389" s="32" t="s">
        <v>477</v>
      </c>
      <c r="L389" s="32">
        <v>0</v>
      </c>
      <c r="M389" s="32">
        <f t="shared" si="14"/>
        <v>2450</v>
      </c>
      <c r="N389">
        <f t="shared" ref="N389:N452" si="15">E389/M389-1</f>
        <v>0.151428571428571</v>
      </c>
    </row>
    <row r="390" ht="18" customHeight="1" spans="1:14">
      <c r="A390" s="22">
        <v>2050202</v>
      </c>
      <c r="B390" s="29" t="s">
        <v>478</v>
      </c>
      <c r="C390" s="30">
        <v>38904.63</v>
      </c>
      <c r="D390" s="26">
        <v>38904.63</v>
      </c>
      <c r="E390" s="26">
        <v>39970</v>
      </c>
      <c r="F390" s="27">
        <f t="shared" si="13"/>
        <v>1.02738414425224</v>
      </c>
      <c r="G390" s="28">
        <v>-0.111481604979438</v>
      </c>
      <c r="H390" s="29" t="s">
        <v>479</v>
      </c>
      <c r="I390" s="34">
        <v>44985</v>
      </c>
      <c r="J390" s="32">
        <v>2050202</v>
      </c>
      <c r="K390" s="32" t="s">
        <v>479</v>
      </c>
      <c r="L390" s="32">
        <v>0</v>
      </c>
      <c r="M390" s="32">
        <f t="shared" si="14"/>
        <v>44985</v>
      </c>
      <c r="N390">
        <f t="shared" si="15"/>
        <v>-0.111481604979438</v>
      </c>
    </row>
    <row r="391" ht="18" customHeight="1" spans="1:14">
      <c r="A391" s="22">
        <v>2050203</v>
      </c>
      <c r="B391" s="29" t="s">
        <v>480</v>
      </c>
      <c r="C391" s="30">
        <v>20543.77</v>
      </c>
      <c r="D391" s="26">
        <v>20543.77</v>
      </c>
      <c r="E391" s="26">
        <v>22814</v>
      </c>
      <c r="F391" s="27">
        <f t="shared" si="13"/>
        <v>1.11050698094848</v>
      </c>
      <c r="G391" s="28">
        <v>0.149725343950007</v>
      </c>
      <c r="H391" s="29" t="s">
        <v>481</v>
      </c>
      <c r="I391" s="34">
        <v>19843</v>
      </c>
      <c r="J391" s="32">
        <v>2050203</v>
      </c>
      <c r="K391" s="32" t="s">
        <v>481</v>
      </c>
      <c r="L391" s="32">
        <v>0</v>
      </c>
      <c r="M391" s="32">
        <f t="shared" si="14"/>
        <v>19843</v>
      </c>
      <c r="N391">
        <f t="shared" si="15"/>
        <v>0.149725343950007</v>
      </c>
    </row>
    <row r="392" ht="18" customHeight="1" spans="1:14">
      <c r="A392" s="22">
        <v>2050204</v>
      </c>
      <c r="B392" s="29" t="s">
        <v>482</v>
      </c>
      <c r="C392" s="30">
        <v>9427.03</v>
      </c>
      <c r="D392" s="26">
        <v>9427.03</v>
      </c>
      <c r="E392" s="26">
        <v>11133</v>
      </c>
      <c r="F392" s="27">
        <f t="shared" si="13"/>
        <v>1.18096579728716</v>
      </c>
      <c r="G392" s="28">
        <v>-0.0744866572449913</v>
      </c>
      <c r="H392" s="29" t="s">
        <v>483</v>
      </c>
      <c r="I392" s="34">
        <v>12029</v>
      </c>
      <c r="J392" s="32">
        <v>2050204</v>
      </c>
      <c r="K392" s="32" t="s">
        <v>483</v>
      </c>
      <c r="L392" s="32">
        <v>0</v>
      </c>
      <c r="M392" s="32">
        <f t="shared" si="14"/>
        <v>12029</v>
      </c>
      <c r="N392">
        <f t="shared" si="15"/>
        <v>-0.0744866572449913</v>
      </c>
    </row>
    <row r="393" ht="18" customHeight="1" spans="1:14">
      <c r="A393" s="22">
        <v>2050205</v>
      </c>
      <c r="B393" s="29" t="s">
        <v>484</v>
      </c>
      <c r="C393" s="30">
        <v>0</v>
      </c>
      <c r="D393" s="26">
        <v>0</v>
      </c>
      <c r="E393" s="26">
        <v>0</v>
      </c>
      <c r="F393" s="27"/>
      <c r="G393" s="28"/>
      <c r="H393" s="29" t="s">
        <v>485</v>
      </c>
      <c r="I393" s="34">
        <v>0</v>
      </c>
      <c r="J393" s="32">
        <v>2050205</v>
      </c>
      <c r="K393" s="32" t="s">
        <v>485</v>
      </c>
      <c r="L393" s="32">
        <v>0</v>
      </c>
      <c r="M393" s="32">
        <f t="shared" si="14"/>
        <v>0</v>
      </c>
      <c r="N393" t="e">
        <f t="shared" si="15"/>
        <v>#DIV/0!</v>
      </c>
    </row>
    <row r="394" ht="18" customHeight="1" spans="1:14">
      <c r="A394" s="22">
        <v>2050299</v>
      </c>
      <c r="B394" s="29" t="s">
        <v>486</v>
      </c>
      <c r="C394" s="30">
        <v>10195.19</v>
      </c>
      <c r="D394" s="26">
        <v>10195.19</v>
      </c>
      <c r="E394" s="26">
        <v>9937</v>
      </c>
      <c r="F394" s="27">
        <f>E394/D394</f>
        <v>0.974675312573871</v>
      </c>
      <c r="G394" s="28">
        <v>0.554113231154207</v>
      </c>
      <c r="H394" s="29" t="s">
        <v>487</v>
      </c>
      <c r="I394" s="34">
        <v>6394</v>
      </c>
      <c r="J394" s="32">
        <v>2050299</v>
      </c>
      <c r="K394" s="32" t="s">
        <v>487</v>
      </c>
      <c r="L394" s="32">
        <v>0</v>
      </c>
      <c r="M394" s="32">
        <f t="shared" si="14"/>
        <v>6394</v>
      </c>
      <c r="N394">
        <f t="shared" si="15"/>
        <v>0.554113231154207</v>
      </c>
    </row>
    <row r="395" ht="18" customHeight="1" spans="1:14">
      <c r="A395" s="22">
        <v>20503</v>
      </c>
      <c r="B395" s="23" t="s">
        <v>488</v>
      </c>
      <c r="C395" s="24">
        <v>2695.72</v>
      </c>
      <c r="D395" s="25">
        <v>2695.72</v>
      </c>
      <c r="E395" s="26">
        <v>3047</v>
      </c>
      <c r="F395" s="27">
        <f>E395/D395</f>
        <v>1.13031026961257</v>
      </c>
      <c r="G395" s="28">
        <v>0.0460006865774116</v>
      </c>
      <c r="H395" s="23" t="s">
        <v>489</v>
      </c>
      <c r="I395" s="31">
        <f>SUM(I396:I400)</f>
        <v>2913</v>
      </c>
      <c r="J395" s="32">
        <v>20503</v>
      </c>
      <c r="K395" s="32" t="s">
        <v>489</v>
      </c>
      <c r="L395" s="32">
        <v>0</v>
      </c>
      <c r="M395" s="32">
        <f t="shared" si="14"/>
        <v>2913</v>
      </c>
      <c r="N395">
        <f t="shared" si="15"/>
        <v>0.0460006865774116</v>
      </c>
    </row>
    <row r="396" ht="18" customHeight="1" spans="1:14">
      <c r="A396" s="22">
        <v>2050301</v>
      </c>
      <c r="B396" s="29" t="s">
        <v>490</v>
      </c>
      <c r="C396" s="30">
        <v>0</v>
      </c>
      <c r="D396" s="26">
        <v>0</v>
      </c>
      <c r="E396" s="26">
        <v>0</v>
      </c>
      <c r="F396" s="27"/>
      <c r="G396" s="28"/>
      <c r="H396" s="29" t="s">
        <v>491</v>
      </c>
      <c r="I396" s="34">
        <v>0</v>
      </c>
      <c r="J396" s="32">
        <v>2050301</v>
      </c>
      <c r="K396" s="32" t="s">
        <v>491</v>
      </c>
      <c r="L396" s="32">
        <v>0</v>
      </c>
      <c r="M396" s="32">
        <f t="shared" si="14"/>
        <v>0</v>
      </c>
      <c r="N396" t="e">
        <f t="shared" si="15"/>
        <v>#DIV/0!</v>
      </c>
    </row>
    <row r="397" ht="18" customHeight="1" spans="1:14">
      <c r="A397" s="22">
        <v>2050302</v>
      </c>
      <c r="B397" s="29" t="s">
        <v>492</v>
      </c>
      <c r="C397" s="30">
        <v>2695.72</v>
      </c>
      <c r="D397" s="26">
        <v>2695.72</v>
      </c>
      <c r="E397" s="26">
        <v>3047</v>
      </c>
      <c r="F397" s="27">
        <f>E397/D397</f>
        <v>1.13031026961257</v>
      </c>
      <c r="G397" s="28">
        <v>0.0460006865774116</v>
      </c>
      <c r="H397" s="29" t="s">
        <v>493</v>
      </c>
      <c r="I397" s="34">
        <v>2913</v>
      </c>
      <c r="J397" s="32">
        <v>2050302</v>
      </c>
      <c r="K397" s="32" t="s">
        <v>493</v>
      </c>
      <c r="L397" s="32">
        <v>0</v>
      </c>
      <c r="M397" s="32">
        <f t="shared" si="14"/>
        <v>2913</v>
      </c>
      <c r="N397">
        <f t="shared" si="15"/>
        <v>0.0460006865774116</v>
      </c>
    </row>
    <row r="398" ht="18" customHeight="1" spans="1:14">
      <c r="A398" s="22">
        <v>2050303</v>
      </c>
      <c r="B398" s="29" t="s">
        <v>494</v>
      </c>
      <c r="C398" s="30">
        <v>0</v>
      </c>
      <c r="D398" s="26">
        <v>0</v>
      </c>
      <c r="E398" s="26">
        <v>0</v>
      </c>
      <c r="F398" s="27"/>
      <c r="G398" s="28"/>
      <c r="H398" s="29" t="s">
        <v>495</v>
      </c>
      <c r="I398" s="34">
        <v>0</v>
      </c>
      <c r="J398" s="32">
        <v>2050303</v>
      </c>
      <c r="K398" s="32" t="s">
        <v>495</v>
      </c>
      <c r="L398" s="32">
        <v>0</v>
      </c>
      <c r="M398" s="32">
        <f t="shared" si="14"/>
        <v>0</v>
      </c>
      <c r="N398" t="e">
        <f t="shared" si="15"/>
        <v>#DIV/0!</v>
      </c>
    </row>
    <row r="399" ht="18" customHeight="1" spans="1:14">
      <c r="A399" s="22">
        <v>2050305</v>
      </c>
      <c r="B399" s="29" t="s">
        <v>496</v>
      </c>
      <c r="C399" s="30">
        <v>0</v>
      </c>
      <c r="D399" s="26">
        <v>0</v>
      </c>
      <c r="E399" s="26">
        <v>0</v>
      </c>
      <c r="F399" s="27"/>
      <c r="G399" s="28"/>
      <c r="H399" s="29" t="s">
        <v>497</v>
      </c>
      <c r="I399" s="34">
        <v>0</v>
      </c>
      <c r="J399" s="32">
        <v>2050305</v>
      </c>
      <c r="K399" s="32" t="s">
        <v>497</v>
      </c>
      <c r="L399" s="32">
        <v>0</v>
      </c>
      <c r="M399" s="32">
        <f t="shared" si="14"/>
        <v>0</v>
      </c>
      <c r="N399" t="e">
        <f t="shared" si="15"/>
        <v>#DIV/0!</v>
      </c>
    </row>
    <row r="400" ht="18" customHeight="1" spans="1:14">
      <c r="A400" s="22">
        <v>2050399</v>
      </c>
      <c r="B400" s="29" t="s">
        <v>498</v>
      </c>
      <c r="C400" s="30">
        <v>0</v>
      </c>
      <c r="D400" s="26">
        <v>0</v>
      </c>
      <c r="E400" s="26">
        <v>0</v>
      </c>
      <c r="F400" s="27"/>
      <c r="G400" s="28"/>
      <c r="H400" s="29" t="s">
        <v>499</v>
      </c>
      <c r="I400" s="34">
        <v>0</v>
      </c>
      <c r="J400" s="32">
        <v>2050399</v>
      </c>
      <c r="K400" s="32" t="s">
        <v>499</v>
      </c>
      <c r="L400" s="32">
        <v>0</v>
      </c>
      <c r="M400" s="32">
        <f t="shared" si="14"/>
        <v>0</v>
      </c>
      <c r="N400" t="e">
        <f t="shared" si="15"/>
        <v>#DIV/0!</v>
      </c>
    </row>
    <row r="401" ht="18" customHeight="1" spans="1:14">
      <c r="A401" s="22">
        <v>20504</v>
      </c>
      <c r="B401" s="23" t="s">
        <v>500</v>
      </c>
      <c r="C401" s="24">
        <v>0</v>
      </c>
      <c r="D401" s="25">
        <v>0</v>
      </c>
      <c r="E401" s="26">
        <v>0</v>
      </c>
      <c r="F401" s="27"/>
      <c r="G401" s="28"/>
      <c r="H401" s="23" t="s">
        <v>501</v>
      </c>
      <c r="I401" s="31">
        <f>SUM(I402:I406)</f>
        <v>0</v>
      </c>
      <c r="J401" s="32">
        <v>20504</v>
      </c>
      <c r="K401" s="32" t="s">
        <v>501</v>
      </c>
      <c r="L401" s="32">
        <v>0</v>
      </c>
      <c r="M401" s="32">
        <f t="shared" si="14"/>
        <v>0</v>
      </c>
      <c r="N401" t="e">
        <f t="shared" si="15"/>
        <v>#DIV/0!</v>
      </c>
    </row>
    <row r="402" ht="18" customHeight="1" spans="1:14">
      <c r="A402" s="22">
        <v>2050401</v>
      </c>
      <c r="B402" s="29" t="s">
        <v>502</v>
      </c>
      <c r="C402" s="30">
        <v>0</v>
      </c>
      <c r="D402" s="26">
        <v>0</v>
      </c>
      <c r="E402" s="26">
        <v>0</v>
      </c>
      <c r="F402" s="27"/>
      <c r="G402" s="28"/>
      <c r="H402" s="29" t="s">
        <v>503</v>
      </c>
      <c r="I402" s="34">
        <v>0</v>
      </c>
      <c r="J402" s="32">
        <v>2050401</v>
      </c>
      <c r="K402" s="32" t="s">
        <v>503</v>
      </c>
      <c r="L402" s="32">
        <v>0</v>
      </c>
      <c r="M402" s="32">
        <f t="shared" si="14"/>
        <v>0</v>
      </c>
      <c r="N402" t="e">
        <f t="shared" si="15"/>
        <v>#DIV/0!</v>
      </c>
    </row>
    <row r="403" ht="18" customHeight="1" spans="1:14">
      <c r="A403" s="22">
        <v>2050402</v>
      </c>
      <c r="B403" s="29" t="s">
        <v>504</v>
      </c>
      <c r="C403" s="30">
        <v>0</v>
      </c>
      <c r="D403" s="26">
        <v>0</v>
      </c>
      <c r="E403" s="26">
        <v>0</v>
      </c>
      <c r="F403" s="27"/>
      <c r="G403" s="28"/>
      <c r="H403" s="29" t="s">
        <v>505</v>
      </c>
      <c r="I403" s="34">
        <v>0</v>
      </c>
      <c r="J403" s="32">
        <v>2050402</v>
      </c>
      <c r="K403" s="32" t="s">
        <v>505</v>
      </c>
      <c r="L403" s="32">
        <v>0</v>
      </c>
      <c r="M403" s="32">
        <f t="shared" si="14"/>
        <v>0</v>
      </c>
      <c r="N403" t="e">
        <f t="shared" si="15"/>
        <v>#DIV/0!</v>
      </c>
    </row>
    <row r="404" ht="18" customHeight="1" spans="1:14">
      <c r="A404" s="22">
        <v>2050403</v>
      </c>
      <c r="B404" s="29" t="s">
        <v>506</v>
      </c>
      <c r="C404" s="30">
        <v>0</v>
      </c>
      <c r="D404" s="26">
        <v>0</v>
      </c>
      <c r="E404" s="26">
        <v>0</v>
      </c>
      <c r="F404" s="27"/>
      <c r="G404" s="28"/>
      <c r="H404" s="29" t="s">
        <v>507</v>
      </c>
      <c r="I404" s="34">
        <v>0</v>
      </c>
      <c r="J404" s="32">
        <v>2050403</v>
      </c>
      <c r="K404" s="32" t="s">
        <v>507</v>
      </c>
      <c r="L404" s="32">
        <v>0</v>
      </c>
      <c r="M404" s="32">
        <f t="shared" si="14"/>
        <v>0</v>
      </c>
      <c r="N404" t="e">
        <f t="shared" si="15"/>
        <v>#DIV/0!</v>
      </c>
    </row>
    <row r="405" ht="18" customHeight="1" spans="1:14">
      <c r="A405" s="22">
        <v>2050404</v>
      </c>
      <c r="B405" s="29" t="s">
        <v>508</v>
      </c>
      <c r="C405" s="30">
        <v>0</v>
      </c>
      <c r="D405" s="26">
        <v>0</v>
      </c>
      <c r="E405" s="26">
        <v>0</v>
      </c>
      <c r="F405" s="27"/>
      <c r="G405" s="28"/>
      <c r="H405" s="29" t="s">
        <v>509</v>
      </c>
      <c r="I405" s="34">
        <v>0</v>
      </c>
      <c r="J405" s="32">
        <v>2050404</v>
      </c>
      <c r="K405" s="32" t="s">
        <v>509</v>
      </c>
      <c r="L405" s="32">
        <v>0</v>
      </c>
      <c r="M405" s="32">
        <f t="shared" si="14"/>
        <v>0</v>
      </c>
      <c r="N405" t="e">
        <f t="shared" si="15"/>
        <v>#DIV/0!</v>
      </c>
    </row>
    <row r="406" ht="18" customHeight="1" spans="1:14">
      <c r="A406" s="22">
        <v>2050499</v>
      </c>
      <c r="B406" s="29" t="s">
        <v>510</v>
      </c>
      <c r="C406" s="30">
        <v>0</v>
      </c>
      <c r="D406" s="26">
        <v>0</v>
      </c>
      <c r="E406" s="26">
        <v>0</v>
      </c>
      <c r="F406" s="27"/>
      <c r="G406" s="28"/>
      <c r="H406" s="29" t="s">
        <v>511</v>
      </c>
      <c r="I406" s="34">
        <v>0</v>
      </c>
      <c r="J406" s="32">
        <v>2050499</v>
      </c>
      <c r="K406" s="32" t="s">
        <v>511</v>
      </c>
      <c r="L406" s="32">
        <v>0</v>
      </c>
      <c r="M406" s="32">
        <f t="shared" si="14"/>
        <v>0</v>
      </c>
      <c r="N406" t="e">
        <f t="shared" si="15"/>
        <v>#DIV/0!</v>
      </c>
    </row>
    <row r="407" ht="18" customHeight="1" spans="1:14">
      <c r="A407" s="22">
        <v>20505</v>
      </c>
      <c r="B407" s="23" t="s">
        <v>512</v>
      </c>
      <c r="C407" s="24">
        <v>125.52</v>
      </c>
      <c r="D407" s="25">
        <v>125.52</v>
      </c>
      <c r="E407" s="26">
        <v>115</v>
      </c>
      <c r="F407" s="27">
        <f>E407/D407</f>
        <v>0.916188655194391</v>
      </c>
      <c r="G407" s="28">
        <v>37.3333333333333</v>
      </c>
      <c r="H407" s="23" t="s">
        <v>513</v>
      </c>
      <c r="I407" s="31">
        <f>SUM(I408:I410)</f>
        <v>3</v>
      </c>
      <c r="J407" s="32">
        <v>20505</v>
      </c>
      <c r="K407" s="32" t="s">
        <v>513</v>
      </c>
      <c r="L407" s="32">
        <v>0</v>
      </c>
      <c r="M407" s="32">
        <f t="shared" si="14"/>
        <v>3</v>
      </c>
      <c r="N407">
        <f t="shared" si="15"/>
        <v>37.3333333333333</v>
      </c>
    </row>
    <row r="408" ht="18" customHeight="1" spans="1:14">
      <c r="A408" s="22">
        <v>2050501</v>
      </c>
      <c r="B408" s="29" t="s">
        <v>514</v>
      </c>
      <c r="C408" s="30">
        <v>125.15</v>
      </c>
      <c r="D408" s="26">
        <v>125.15</v>
      </c>
      <c r="E408" s="26">
        <v>115</v>
      </c>
      <c r="F408" s="27">
        <f>E408/D408</f>
        <v>0.918897323212145</v>
      </c>
      <c r="G408" s="28">
        <v>37.3333333333333</v>
      </c>
      <c r="H408" s="29" t="s">
        <v>515</v>
      </c>
      <c r="I408" s="34">
        <v>3</v>
      </c>
      <c r="J408" s="32">
        <v>2050501</v>
      </c>
      <c r="K408" s="32" t="s">
        <v>515</v>
      </c>
      <c r="L408" s="32">
        <v>0</v>
      </c>
      <c r="M408" s="32">
        <f t="shared" si="14"/>
        <v>3</v>
      </c>
      <c r="N408">
        <f t="shared" si="15"/>
        <v>37.3333333333333</v>
      </c>
    </row>
    <row r="409" ht="18" customHeight="1" spans="1:14">
      <c r="A409" s="22">
        <v>2050502</v>
      </c>
      <c r="B409" s="29" t="s">
        <v>516</v>
      </c>
      <c r="C409" s="30">
        <v>0</v>
      </c>
      <c r="D409" s="26">
        <v>0</v>
      </c>
      <c r="E409" s="26">
        <v>0</v>
      </c>
      <c r="F409" s="27"/>
      <c r="G409" s="28"/>
      <c r="H409" s="29" t="s">
        <v>517</v>
      </c>
      <c r="I409" s="34">
        <v>0</v>
      </c>
      <c r="J409" s="32">
        <v>2050502</v>
      </c>
      <c r="K409" s="32" t="s">
        <v>517</v>
      </c>
      <c r="L409" s="32">
        <v>0</v>
      </c>
      <c r="M409" s="32">
        <f t="shared" si="14"/>
        <v>0</v>
      </c>
      <c r="N409" t="e">
        <f t="shared" si="15"/>
        <v>#DIV/0!</v>
      </c>
    </row>
    <row r="410" ht="18" customHeight="1" spans="1:14">
      <c r="A410" s="22">
        <v>2050599</v>
      </c>
      <c r="B410" s="29" t="s">
        <v>518</v>
      </c>
      <c r="C410" s="30">
        <v>0.37</v>
      </c>
      <c r="D410" s="26">
        <v>0.37</v>
      </c>
      <c r="E410" s="26">
        <v>0</v>
      </c>
      <c r="F410" s="27">
        <f>E410/D410</f>
        <v>0</v>
      </c>
      <c r="G410" s="28"/>
      <c r="H410" s="29" t="s">
        <v>519</v>
      </c>
      <c r="I410" s="34">
        <v>0</v>
      </c>
      <c r="J410" s="32">
        <v>2050599</v>
      </c>
      <c r="K410" s="32" t="s">
        <v>519</v>
      </c>
      <c r="L410" s="32">
        <v>0</v>
      </c>
      <c r="M410" s="32">
        <f t="shared" si="14"/>
        <v>0</v>
      </c>
      <c r="N410" t="e">
        <f t="shared" si="15"/>
        <v>#DIV/0!</v>
      </c>
    </row>
    <row r="411" ht="18" customHeight="1" spans="1:14">
      <c r="A411" s="22">
        <v>20506</v>
      </c>
      <c r="B411" s="23" t="s">
        <v>520</v>
      </c>
      <c r="C411" s="24">
        <v>0</v>
      </c>
      <c r="D411" s="25">
        <v>0</v>
      </c>
      <c r="E411" s="26">
        <v>0</v>
      </c>
      <c r="F411" s="27"/>
      <c r="G411" s="28"/>
      <c r="H411" s="23" t="s">
        <v>521</v>
      </c>
      <c r="I411" s="31">
        <f>SUM(I412:I414)</f>
        <v>0</v>
      </c>
      <c r="J411" s="32">
        <v>20506</v>
      </c>
      <c r="K411" s="32" t="s">
        <v>521</v>
      </c>
      <c r="L411" s="32">
        <v>0</v>
      </c>
      <c r="M411" s="32">
        <f t="shared" si="14"/>
        <v>0</v>
      </c>
      <c r="N411" t="e">
        <f t="shared" si="15"/>
        <v>#DIV/0!</v>
      </c>
    </row>
    <row r="412" ht="18" customHeight="1" spans="1:14">
      <c r="A412" s="22">
        <v>2050601</v>
      </c>
      <c r="B412" s="29" t="s">
        <v>522</v>
      </c>
      <c r="C412" s="30">
        <v>0</v>
      </c>
      <c r="D412" s="26">
        <v>0</v>
      </c>
      <c r="E412" s="26">
        <v>0</v>
      </c>
      <c r="F412" s="27"/>
      <c r="G412" s="28"/>
      <c r="H412" s="29" t="s">
        <v>523</v>
      </c>
      <c r="I412" s="34">
        <v>0</v>
      </c>
      <c r="J412" s="32">
        <v>2050601</v>
      </c>
      <c r="K412" s="32" t="s">
        <v>523</v>
      </c>
      <c r="L412" s="32">
        <v>0</v>
      </c>
      <c r="M412" s="32">
        <f t="shared" si="14"/>
        <v>0</v>
      </c>
      <c r="N412" t="e">
        <f t="shared" si="15"/>
        <v>#DIV/0!</v>
      </c>
    </row>
    <row r="413" ht="18" customHeight="1" spans="1:14">
      <c r="A413" s="22">
        <v>2050602</v>
      </c>
      <c r="B413" s="29" t="s">
        <v>524</v>
      </c>
      <c r="C413" s="30">
        <v>0</v>
      </c>
      <c r="D413" s="26">
        <v>0</v>
      </c>
      <c r="E413" s="26">
        <v>0</v>
      </c>
      <c r="F413" s="27"/>
      <c r="G413" s="28"/>
      <c r="H413" s="29" t="s">
        <v>525</v>
      </c>
      <c r="I413" s="34">
        <v>0</v>
      </c>
      <c r="J413" s="32">
        <v>2050602</v>
      </c>
      <c r="K413" s="32" t="s">
        <v>525</v>
      </c>
      <c r="L413" s="32">
        <v>0</v>
      </c>
      <c r="M413" s="32">
        <f t="shared" si="14"/>
        <v>0</v>
      </c>
      <c r="N413" t="e">
        <f t="shared" si="15"/>
        <v>#DIV/0!</v>
      </c>
    </row>
    <row r="414" ht="18" customHeight="1" spans="1:14">
      <c r="A414" s="22">
        <v>2050699</v>
      </c>
      <c r="B414" s="29" t="s">
        <v>526</v>
      </c>
      <c r="C414" s="30">
        <v>0</v>
      </c>
      <c r="D414" s="26">
        <v>0</v>
      </c>
      <c r="E414" s="26">
        <v>0</v>
      </c>
      <c r="F414" s="27"/>
      <c r="G414" s="28"/>
      <c r="H414" s="29" t="s">
        <v>527</v>
      </c>
      <c r="I414" s="34">
        <v>0</v>
      </c>
      <c r="J414" s="32">
        <v>2050699</v>
      </c>
      <c r="K414" s="32" t="s">
        <v>527</v>
      </c>
      <c r="L414" s="32">
        <v>0</v>
      </c>
      <c r="M414" s="32">
        <f t="shared" si="14"/>
        <v>0</v>
      </c>
      <c r="N414" t="e">
        <f t="shared" si="15"/>
        <v>#DIV/0!</v>
      </c>
    </row>
    <row r="415" ht="18" customHeight="1" spans="1:14">
      <c r="A415" s="22">
        <v>20507</v>
      </c>
      <c r="B415" s="23" t="s">
        <v>528</v>
      </c>
      <c r="C415" s="24">
        <v>930.85</v>
      </c>
      <c r="D415" s="25">
        <v>930.85</v>
      </c>
      <c r="E415" s="26">
        <v>1027</v>
      </c>
      <c r="F415" s="27">
        <f>E415/D415</f>
        <v>1.10329268947736</v>
      </c>
      <c r="G415" s="28">
        <v>0.190034762456547</v>
      </c>
      <c r="H415" s="23" t="s">
        <v>529</v>
      </c>
      <c r="I415" s="31">
        <f>SUM(I416:I418)</f>
        <v>863</v>
      </c>
      <c r="J415" s="32">
        <v>20507</v>
      </c>
      <c r="K415" s="32" t="s">
        <v>529</v>
      </c>
      <c r="L415" s="32">
        <v>0</v>
      </c>
      <c r="M415" s="32">
        <f t="shared" si="14"/>
        <v>863</v>
      </c>
      <c r="N415">
        <f t="shared" si="15"/>
        <v>0.190034762456547</v>
      </c>
    </row>
    <row r="416" ht="18" customHeight="1" spans="1:14">
      <c r="A416" s="22">
        <v>2050701</v>
      </c>
      <c r="B416" s="29" t="s">
        <v>530</v>
      </c>
      <c r="C416" s="30">
        <v>930.85</v>
      </c>
      <c r="D416" s="26">
        <v>930.85</v>
      </c>
      <c r="E416" s="26">
        <v>771</v>
      </c>
      <c r="F416" s="27">
        <f>E416/D416</f>
        <v>0.828275232314551</v>
      </c>
      <c r="G416" s="28">
        <v>0.218009478672986</v>
      </c>
      <c r="H416" s="29" t="s">
        <v>531</v>
      </c>
      <c r="I416" s="34">
        <v>633</v>
      </c>
      <c r="J416" s="32">
        <v>2050701</v>
      </c>
      <c r="K416" s="32" t="s">
        <v>531</v>
      </c>
      <c r="L416" s="32">
        <v>0</v>
      </c>
      <c r="M416" s="32">
        <f t="shared" si="14"/>
        <v>633</v>
      </c>
      <c r="N416">
        <f t="shared" si="15"/>
        <v>0.218009478672986</v>
      </c>
    </row>
    <row r="417" ht="18" customHeight="1" spans="1:14">
      <c r="A417" s="22">
        <v>2050702</v>
      </c>
      <c r="B417" s="29" t="s">
        <v>532</v>
      </c>
      <c r="C417" s="30">
        <v>0</v>
      </c>
      <c r="D417" s="26">
        <v>0</v>
      </c>
      <c r="E417" s="26">
        <v>0</v>
      </c>
      <c r="F417" s="27"/>
      <c r="G417" s="28"/>
      <c r="H417" s="29" t="s">
        <v>533</v>
      </c>
      <c r="I417" s="34">
        <v>0</v>
      </c>
      <c r="J417" s="32">
        <v>2050702</v>
      </c>
      <c r="K417" s="32" t="s">
        <v>533</v>
      </c>
      <c r="L417" s="32">
        <v>0</v>
      </c>
      <c r="M417" s="32">
        <f t="shared" si="14"/>
        <v>0</v>
      </c>
      <c r="N417" t="e">
        <f t="shared" si="15"/>
        <v>#DIV/0!</v>
      </c>
    </row>
    <row r="418" ht="18" customHeight="1" spans="1:14">
      <c r="A418" s="22">
        <v>2050799</v>
      </c>
      <c r="B418" s="29" t="s">
        <v>534</v>
      </c>
      <c r="C418" s="30">
        <v>0</v>
      </c>
      <c r="D418" s="26">
        <v>0</v>
      </c>
      <c r="E418" s="26">
        <v>256</v>
      </c>
      <c r="F418" s="27">
        <v>0</v>
      </c>
      <c r="G418" s="28">
        <v>0.11304347826087</v>
      </c>
      <c r="H418" s="29" t="s">
        <v>535</v>
      </c>
      <c r="I418" s="34">
        <v>230</v>
      </c>
      <c r="J418" s="32">
        <v>2050799</v>
      </c>
      <c r="K418" s="32" t="s">
        <v>535</v>
      </c>
      <c r="L418" s="32">
        <v>0</v>
      </c>
      <c r="M418" s="32">
        <f t="shared" si="14"/>
        <v>230</v>
      </c>
      <c r="N418">
        <f t="shared" si="15"/>
        <v>0.11304347826087</v>
      </c>
    </row>
    <row r="419" ht="18" customHeight="1" spans="1:14">
      <c r="A419" s="22">
        <v>20508</v>
      </c>
      <c r="B419" s="23" t="s">
        <v>536</v>
      </c>
      <c r="C419" s="24">
        <v>1790.12</v>
      </c>
      <c r="D419" s="25">
        <v>1790.12</v>
      </c>
      <c r="E419" s="26">
        <v>1794</v>
      </c>
      <c r="F419" s="27">
        <f>E419/D419</f>
        <v>1.00216745246129</v>
      </c>
      <c r="G419" s="28">
        <v>-0.064650677789364</v>
      </c>
      <c r="H419" s="23" t="s">
        <v>537</v>
      </c>
      <c r="I419" s="31">
        <f>SUM(I420:I424)</f>
        <v>1918</v>
      </c>
      <c r="J419" s="32">
        <v>20508</v>
      </c>
      <c r="K419" s="32" t="s">
        <v>537</v>
      </c>
      <c r="L419" s="32">
        <v>0</v>
      </c>
      <c r="M419" s="32">
        <f t="shared" si="14"/>
        <v>1918</v>
      </c>
      <c r="N419">
        <f t="shared" si="15"/>
        <v>-0.064650677789364</v>
      </c>
    </row>
    <row r="420" ht="18" customHeight="1" spans="1:14">
      <c r="A420" s="22">
        <v>2050801</v>
      </c>
      <c r="B420" s="29" t="s">
        <v>538</v>
      </c>
      <c r="C420" s="30">
        <v>1153.34</v>
      </c>
      <c r="D420" s="26">
        <v>1153.34</v>
      </c>
      <c r="E420" s="26">
        <v>1106</v>
      </c>
      <c r="F420" s="27">
        <f>E420/D420</f>
        <v>0.958953994485581</v>
      </c>
      <c r="G420" s="28">
        <v>-0.0844370860927153</v>
      </c>
      <c r="H420" s="29" t="s">
        <v>539</v>
      </c>
      <c r="I420" s="34">
        <v>1208</v>
      </c>
      <c r="J420" s="32">
        <v>2050801</v>
      </c>
      <c r="K420" s="32" t="s">
        <v>539</v>
      </c>
      <c r="L420" s="32">
        <v>0</v>
      </c>
      <c r="M420" s="32">
        <f t="shared" si="14"/>
        <v>1208</v>
      </c>
      <c r="N420">
        <f t="shared" si="15"/>
        <v>-0.0844370860927153</v>
      </c>
    </row>
    <row r="421" ht="18" customHeight="1" spans="1:14">
      <c r="A421" s="22">
        <v>2050802</v>
      </c>
      <c r="B421" s="29" t="s">
        <v>540</v>
      </c>
      <c r="C421" s="30">
        <v>636.78</v>
      </c>
      <c r="D421" s="26">
        <v>636.78</v>
      </c>
      <c r="E421" s="26">
        <v>688</v>
      </c>
      <c r="F421" s="27">
        <f>E421/D421</f>
        <v>1.08043594333993</v>
      </c>
      <c r="G421" s="28">
        <v>-0.0309859154929577</v>
      </c>
      <c r="H421" s="29" t="s">
        <v>541</v>
      </c>
      <c r="I421" s="34">
        <v>710</v>
      </c>
      <c r="J421" s="32">
        <v>2050802</v>
      </c>
      <c r="K421" s="32" t="s">
        <v>541</v>
      </c>
      <c r="L421" s="32">
        <v>0</v>
      </c>
      <c r="M421" s="32">
        <f t="shared" si="14"/>
        <v>710</v>
      </c>
      <c r="N421">
        <f t="shared" si="15"/>
        <v>-0.0309859154929577</v>
      </c>
    </row>
    <row r="422" ht="18" customHeight="1" spans="1:14">
      <c r="A422" s="22">
        <v>2050803</v>
      </c>
      <c r="B422" s="29" t="s">
        <v>542</v>
      </c>
      <c r="C422" s="30">
        <v>0</v>
      </c>
      <c r="D422" s="26">
        <v>0</v>
      </c>
      <c r="E422" s="26">
        <v>0</v>
      </c>
      <c r="F422" s="27"/>
      <c r="G422" s="28"/>
      <c r="H422" s="29" t="s">
        <v>543</v>
      </c>
      <c r="I422" s="34">
        <v>0</v>
      </c>
      <c r="J422" s="32">
        <v>2050803</v>
      </c>
      <c r="K422" s="32" t="s">
        <v>543</v>
      </c>
      <c r="L422" s="32">
        <v>0</v>
      </c>
      <c r="M422" s="32">
        <f t="shared" si="14"/>
        <v>0</v>
      </c>
      <c r="N422" t="e">
        <f t="shared" si="15"/>
        <v>#DIV/0!</v>
      </c>
    </row>
    <row r="423" ht="18" customHeight="1" spans="1:14">
      <c r="A423" s="22">
        <v>2050804</v>
      </c>
      <c r="B423" s="29" t="s">
        <v>544</v>
      </c>
      <c r="C423" s="30">
        <v>0</v>
      </c>
      <c r="D423" s="26">
        <v>0</v>
      </c>
      <c r="E423" s="26">
        <v>0</v>
      </c>
      <c r="F423" s="27"/>
      <c r="G423" s="28"/>
      <c r="H423" s="29" t="s">
        <v>545</v>
      </c>
      <c r="I423" s="34">
        <v>0</v>
      </c>
      <c r="J423" s="32">
        <v>2050804</v>
      </c>
      <c r="K423" s="32" t="s">
        <v>545</v>
      </c>
      <c r="L423" s="32">
        <v>0</v>
      </c>
      <c r="M423" s="32">
        <f t="shared" si="14"/>
        <v>0</v>
      </c>
      <c r="N423" t="e">
        <f t="shared" si="15"/>
        <v>#DIV/0!</v>
      </c>
    </row>
    <row r="424" ht="18" customHeight="1" spans="1:14">
      <c r="A424" s="22">
        <v>2050899</v>
      </c>
      <c r="B424" s="29" t="s">
        <v>546</v>
      </c>
      <c r="C424" s="30">
        <v>0</v>
      </c>
      <c r="D424" s="26">
        <v>0</v>
      </c>
      <c r="E424" s="26">
        <v>0</v>
      </c>
      <c r="F424" s="27"/>
      <c r="G424" s="28"/>
      <c r="H424" s="29" t="s">
        <v>547</v>
      </c>
      <c r="I424" s="34">
        <v>0</v>
      </c>
      <c r="J424" s="32">
        <v>2050899</v>
      </c>
      <c r="K424" s="32" t="s">
        <v>547</v>
      </c>
      <c r="L424" s="32">
        <v>0</v>
      </c>
      <c r="M424" s="32">
        <f t="shared" si="14"/>
        <v>0</v>
      </c>
      <c r="N424" t="e">
        <f t="shared" si="15"/>
        <v>#DIV/0!</v>
      </c>
    </row>
    <row r="425" ht="18" customHeight="1" spans="1:14">
      <c r="A425" s="22">
        <v>20509</v>
      </c>
      <c r="B425" s="23" t="s">
        <v>548</v>
      </c>
      <c r="C425" s="24">
        <v>0</v>
      </c>
      <c r="D425" s="25">
        <v>0</v>
      </c>
      <c r="E425" s="26">
        <v>14327</v>
      </c>
      <c r="F425" s="27">
        <v>0</v>
      </c>
      <c r="G425" s="28">
        <v>3.98503827418232</v>
      </c>
      <c r="H425" s="23" t="s">
        <v>549</v>
      </c>
      <c r="I425" s="31">
        <f>SUM(I426:I431)</f>
        <v>2874</v>
      </c>
      <c r="J425" s="32">
        <v>20509</v>
      </c>
      <c r="K425" s="32" t="s">
        <v>549</v>
      </c>
      <c r="L425" s="32">
        <v>0</v>
      </c>
      <c r="M425" s="32">
        <f t="shared" si="14"/>
        <v>2874</v>
      </c>
      <c r="N425">
        <f t="shared" si="15"/>
        <v>3.98503827418232</v>
      </c>
    </row>
    <row r="426" ht="18" customHeight="1" spans="1:14">
      <c r="A426" s="22">
        <v>2050901</v>
      </c>
      <c r="B426" s="29" t="s">
        <v>550</v>
      </c>
      <c r="C426" s="30">
        <v>0</v>
      </c>
      <c r="D426" s="26">
        <v>0</v>
      </c>
      <c r="E426" s="26">
        <v>0</v>
      </c>
      <c r="F426" s="27"/>
      <c r="G426" s="28"/>
      <c r="H426" s="29" t="s">
        <v>551</v>
      </c>
      <c r="I426" s="34">
        <v>0</v>
      </c>
      <c r="J426" s="32">
        <v>2050901</v>
      </c>
      <c r="K426" s="32" t="s">
        <v>551</v>
      </c>
      <c r="L426" s="32">
        <v>0</v>
      </c>
      <c r="M426" s="32">
        <f t="shared" si="14"/>
        <v>0</v>
      </c>
      <c r="N426" t="e">
        <f t="shared" si="15"/>
        <v>#DIV/0!</v>
      </c>
    </row>
    <row r="427" ht="18" customHeight="1" spans="1:14">
      <c r="A427" s="22">
        <v>2050902</v>
      </c>
      <c r="B427" s="29" t="s">
        <v>552</v>
      </c>
      <c r="C427" s="30">
        <v>0</v>
      </c>
      <c r="D427" s="26">
        <v>0</v>
      </c>
      <c r="E427" s="26">
        <v>0</v>
      </c>
      <c r="F427" s="27"/>
      <c r="G427" s="28"/>
      <c r="H427" s="29" t="s">
        <v>553</v>
      </c>
      <c r="I427" s="34">
        <v>0</v>
      </c>
      <c r="J427" s="32">
        <v>2050902</v>
      </c>
      <c r="K427" s="32" t="s">
        <v>553</v>
      </c>
      <c r="L427" s="32">
        <v>0</v>
      </c>
      <c r="M427" s="32">
        <f t="shared" si="14"/>
        <v>0</v>
      </c>
      <c r="N427" t="e">
        <f t="shared" si="15"/>
        <v>#DIV/0!</v>
      </c>
    </row>
    <row r="428" ht="18" customHeight="1" spans="1:14">
      <c r="A428" s="22">
        <v>2050903</v>
      </c>
      <c r="B428" s="29" t="s">
        <v>554</v>
      </c>
      <c r="C428" s="30">
        <v>0</v>
      </c>
      <c r="D428" s="26">
        <v>0</v>
      </c>
      <c r="E428" s="26">
        <v>0</v>
      </c>
      <c r="F428" s="27"/>
      <c r="G428" s="28"/>
      <c r="H428" s="29" t="s">
        <v>555</v>
      </c>
      <c r="I428" s="34">
        <v>0</v>
      </c>
      <c r="J428" s="32">
        <v>2050903</v>
      </c>
      <c r="K428" s="32" t="s">
        <v>555</v>
      </c>
      <c r="L428" s="32">
        <v>0</v>
      </c>
      <c r="M428" s="32">
        <f t="shared" si="14"/>
        <v>0</v>
      </c>
      <c r="N428" t="e">
        <f t="shared" si="15"/>
        <v>#DIV/0!</v>
      </c>
    </row>
    <row r="429" ht="18" customHeight="1" spans="1:14">
      <c r="A429" s="22">
        <v>2050904</v>
      </c>
      <c r="B429" s="29" t="s">
        <v>556</v>
      </c>
      <c r="C429" s="30">
        <v>0</v>
      </c>
      <c r="D429" s="26">
        <v>0</v>
      </c>
      <c r="E429" s="26">
        <v>0</v>
      </c>
      <c r="F429" s="27"/>
      <c r="G429" s="28"/>
      <c r="H429" s="29" t="s">
        <v>557</v>
      </c>
      <c r="I429" s="34">
        <v>0</v>
      </c>
      <c r="J429" s="32">
        <v>2050904</v>
      </c>
      <c r="K429" s="32" t="s">
        <v>557</v>
      </c>
      <c r="L429" s="32">
        <v>0</v>
      </c>
      <c r="M429" s="32">
        <f t="shared" si="14"/>
        <v>0</v>
      </c>
      <c r="N429" t="e">
        <f t="shared" si="15"/>
        <v>#DIV/0!</v>
      </c>
    </row>
    <row r="430" ht="18" customHeight="1" spans="1:14">
      <c r="A430" s="22">
        <v>2050905</v>
      </c>
      <c r="B430" s="29" t="s">
        <v>558</v>
      </c>
      <c r="C430" s="30">
        <v>0</v>
      </c>
      <c r="D430" s="26">
        <v>0</v>
      </c>
      <c r="E430" s="26">
        <v>0</v>
      </c>
      <c r="F430" s="27"/>
      <c r="G430" s="28"/>
      <c r="H430" s="29" t="s">
        <v>559</v>
      </c>
      <c r="I430" s="34">
        <v>0</v>
      </c>
      <c r="J430" s="32">
        <v>2050905</v>
      </c>
      <c r="K430" s="32" t="s">
        <v>559</v>
      </c>
      <c r="L430" s="32">
        <v>0</v>
      </c>
      <c r="M430" s="32">
        <f t="shared" si="14"/>
        <v>0</v>
      </c>
      <c r="N430" t="e">
        <f t="shared" si="15"/>
        <v>#DIV/0!</v>
      </c>
    </row>
    <row r="431" ht="18" customHeight="1" spans="1:14">
      <c r="A431" s="22">
        <v>2050999</v>
      </c>
      <c r="B431" s="29" t="s">
        <v>560</v>
      </c>
      <c r="C431" s="30">
        <v>0</v>
      </c>
      <c r="D431" s="26">
        <v>0</v>
      </c>
      <c r="E431" s="26">
        <v>14327</v>
      </c>
      <c r="F431" s="27">
        <v>0</v>
      </c>
      <c r="G431" s="28">
        <v>3.98503827418232</v>
      </c>
      <c r="H431" s="29" t="s">
        <v>561</v>
      </c>
      <c r="I431" s="34">
        <v>2874</v>
      </c>
      <c r="J431" s="32">
        <v>2050999</v>
      </c>
      <c r="K431" s="32" t="s">
        <v>561</v>
      </c>
      <c r="L431" s="32">
        <v>0</v>
      </c>
      <c r="M431" s="32">
        <f t="shared" si="14"/>
        <v>2874</v>
      </c>
      <c r="N431">
        <f t="shared" si="15"/>
        <v>3.98503827418232</v>
      </c>
    </row>
    <row r="432" ht="18" customHeight="1" spans="1:14">
      <c r="A432" s="22">
        <v>20599</v>
      </c>
      <c r="B432" s="23" t="s">
        <v>562</v>
      </c>
      <c r="C432" s="24">
        <v>225.02</v>
      </c>
      <c r="D432" s="25">
        <v>225.02</v>
      </c>
      <c r="E432" s="26">
        <v>2919</v>
      </c>
      <c r="F432" s="27">
        <f>E432/D432</f>
        <v>12.9721802506444</v>
      </c>
      <c r="G432" s="28">
        <v>-0.0347222222222222</v>
      </c>
      <c r="H432" s="23" t="s">
        <v>563</v>
      </c>
      <c r="I432" s="31">
        <f>I433</f>
        <v>3024</v>
      </c>
      <c r="J432" s="32">
        <v>20599</v>
      </c>
      <c r="K432" s="32" t="s">
        <v>563</v>
      </c>
      <c r="L432" s="32">
        <v>0</v>
      </c>
      <c r="M432" s="32">
        <f t="shared" si="14"/>
        <v>3024</v>
      </c>
      <c r="N432">
        <f t="shared" si="15"/>
        <v>-0.0347222222222222</v>
      </c>
    </row>
    <row r="433" ht="18" customHeight="1" spans="1:14">
      <c r="A433" s="22">
        <v>2059999</v>
      </c>
      <c r="B433" s="29" t="s">
        <v>564</v>
      </c>
      <c r="C433" s="30">
        <v>225.02</v>
      </c>
      <c r="D433" s="26">
        <v>225.02</v>
      </c>
      <c r="E433" s="26">
        <v>2919</v>
      </c>
      <c r="F433" s="27">
        <f>E433/D433</f>
        <v>12.9721802506444</v>
      </c>
      <c r="G433" s="28">
        <v>-0.0347222222222222</v>
      </c>
      <c r="H433" s="29" t="s">
        <v>565</v>
      </c>
      <c r="I433" s="34">
        <v>3024</v>
      </c>
      <c r="J433" s="32">
        <v>2059999</v>
      </c>
      <c r="K433" s="32" t="s">
        <v>565</v>
      </c>
      <c r="L433" s="32">
        <v>0</v>
      </c>
      <c r="M433" s="32">
        <f t="shared" si="14"/>
        <v>3024</v>
      </c>
      <c r="N433">
        <f t="shared" si="15"/>
        <v>-0.0347222222222222</v>
      </c>
    </row>
    <row r="434" ht="18" customHeight="1" spans="1:14">
      <c r="A434" s="22">
        <v>206</v>
      </c>
      <c r="B434" s="23" t="s">
        <v>566</v>
      </c>
      <c r="C434" s="24">
        <v>285</v>
      </c>
      <c r="D434" s="25">
        <v>285</v>
      </c>
      <c r="E434" s="26">
        <v>1258</v>
      </c>
      <c r="F434" s="27">
        <f>E434/D434</f>
        <v>4.4140350877193</v>
      </c>
      <c r="G434" s="28">
        <v>5.29</v>
      </c>
      <c r="H434" s="23" t="s">
        <v>567</v>
      </c>
      <c r="I434" s="31">
        <f>SUM(I435,I440,I449,I455,I460,I465,I470,I477,I481,I485)</f>
        <v>200</v>
      </c>
      <c r="J434" s="32">
        <v>206</v>
      </c>
      <c r="K434" s="32" t="s">
        <v>567</v>
      </c>
      <c r="L434" s="32">
        <v>0</v>
      </c>
      <c r="M434" s="32">
        <f t="shared" si="14"/>
        <v>200</v>
      </c>
      <c r="N434">
        <f t="shared" si="15"/>
        <v>5.29</v>
      </c>
    </row>
    <row r="435" ht="18" customHeight="1" spans="1:14">
      <c r="A435" s="22">
        <v>20601</v>
      </c>
      <c r="B435" s="23" t="s">
        <v>568</v>
      </c>
      <c r="C435" s="24">
        <v>50</v>
      </c>
      <c r="D435" s="25">
        <v>50</v>
      </c>
      <c r="E435" s="26">
        <v>10</v>
      </c>
      <c r="F435" s="27">
        <f>E435/D435</f>
        <v>0.2</v>
      </c>
      <c r="G435" s="28">
        <v>0</v>
      </c>
      <c r="H435" s="23" t="s">
        <v>569</v>
      </c>
      <c r="I435" s="31">
        <f>SUM(I436:I439)</f>
        <v>10</v>
      </c>
      <c r="J435" s="32">
        <v>20601</v>
      </c>
      <c r="K435" s="32" t="s">
        <v>569</v>
      </c>
      <c r="L435" s="32">
        <v>0</v>
      </c>
      <c r="M435" s="32">
        <f t="shared" si="14"/>
        <v>10</v>
      </c>
      <c r="N435">
        <f t="shared" si="15"/>
        <v>0</v>
      </c>
    </row>
    <row r="436" ht="18" customHeight="1" spans="1:14">
      <c r="A436" s="22">
        <v>2060101</v>
      </c>
      <c r="B436" s="29" t="s">
        <v>13</v>
      </c>
      <c r="C436" s="30">
        <v>0</v>
      </c>
      <c r="D436" s="26">
        <v>0</v>
      </c>
      <c r="E436" s="26">
        <v>0</v>
      </c>
      <c r="F436" s="27"/>
      <c r="G436" s="28"/>
      <c r="H436" s="29" t="s">
        <v>14</v>
      </c>
      <c r="I436" s="34">
        <v>0</v>
      </c>
      <c r="J436" s="32">
        <v>2060101</v>
      </c>
      <c r="K436" s="32" t="s">
        <v>14</v>
      </c>
      <c r="L436" s="32">
        <v>0</v>
      </c>
      <c r="M436" s="32">
        <f t="shared" si="14"/>
        <v>0</v>
      </c>
      <c r="N436" t="e">
        <f t="shared" si="15"/>
        <v>#DIV/0!</v>
      </c>
    </row>
    <row r="437" ht="18" customHeight="1" spans="1:14">
      <c r="A437" s="22">
        <v>2060102</v>
      </c>
      <c r="B437" s="29" t="s">
        <v>15</v>
      </c>
      <c r="C437" s="30">
        <v>0</v>
      </c>
      <c r="D437" s="26">
        <v>0</v>
      </c>
      <c r="E437" s="26">
        <v>0</v>
      </c>
      <c r="F437" s="27"/>
      <c r="G437" s="28"/>
      <c r="H437" s="29" t="s">
        <v>16</v>
      </c>
      <c r="I437" s="34">
        <v>0</v>
      </c>
      <c r="J437" s="32">
        <v>2060102</v>
      </c>
      <c r="K437" s="32" t="s">
        <v>16</v>
      </c>
      <c r="L437" s="32">
        <v>0</v>
      </c>
      <c r="M437" s="32">
        <f t="shared" si="14"/>
        <v>0</v>
      </c>
      <c r="N437" t="e">
        <f t="shared" si="15"/>
        <v>#DIV/0!</v>
      </c>
    </row>
    <row r="438" ht="18" customHeight="1" spans="1:14">
      <c r="A438" s="22">
        <v>2060103</v>
      </c>
      <c r="B438" s="29" t="s">
        <v>17</v>
      </c>
      <c r="C438" s="30">
        <v>0</v>
      </c>
      <c r="D438" s="26">
        <v>0</v>
      </c>
      <c r="E438" s="26">
        <v>0</v>
      </c>
      <c r="F438" s="27"/>
      <c r="G438" s="28"/>
      <c r="H438" s="29" t="s">
        <v>18</v>
      </c>
      <c r="I438" s="34">
        <v>0</v>
      </c>
      <c r="J438" s="32">
        <v>2060103</v>
      </c>
      <c r="K438" s="32" t="s">
        <v>18</v>
      </c>
      <c r="L438" s="32">
        <v>0</v>
      </c>
      <c r="M438" s="32">
        <f t="shared" si="14"/>
        <v>0</v>
      </c>
      <c r="N438" t="e">
        <f t="shared" si="15"/>
        <v>#DIV/0!</v>
      </c>
    </row>
    <row r="439" ht="18" customHeight="1" spans="1:14">
      <c r="A439" s="22">
        <v>2060199</v>
      </c>
      <c r="B439" s="29" t="s">
        <v>570</v>
      </c>
      <c r="C439" s="30">
        <v>50</v>
      </c>
      <c r="D439" s="26">
        <v>50</v>
      </c>
      <c r="E439" s="26">
        <v>10</v>
      </c>
      <c r="F439" s="27">
        <f>E439/D439</f>
        <v>0.2</v>
      </c>
      <c r="G439" s="28">
        <v>0</v>
      </c>
      <c r="H439" s="29" t="s">
        <v>571</v>
      </c>
      <c r="I439" s="34">
        <v>10</v>
      </c>
      <c r="J439" s="32">
        <v>2060199</v>
      </c>
      <c r="K439" s="32" t="s">
        <v>571</v>
      </c>
      <c r="L439" s="32">
        <v>0</v>
      </c>
      <c r="M439" s="32">
        <f t="shared" si="14"/>
        <v>10</v>
      </c>
      <c r="N439">
        <f t="shared" si="15"/>
        <v>0</v>
      </c>
    </row>
    <row r="440" ht="18" customHeight="1" spans="1:14">
      <c r="A440" s="22">
        <v>20602</v>
      </c>
      <c r="B440" s="23" t="s">
        <v>572</v>
      </c>
      <c r="C440" s="24">
        <v>0</v>
      </c>
      <c r="D440" s="25">
        <v>0</v>
      </c>
      <c r="E440" s="26">
        <v>20</v>
      </c>
      <c r="F440" s="27">
        <v>0</v>
      </c>
      <c r="G440" s="28">
        <v>1</v>
      </c>
      <c r="H440" s="23" t="s">
        <v>573</v>
      </c>
      <c r="I440" s="31">
        <f>SUM(I441:I448)</f>
        <v>0</v>
      </c>
      <c r="J440" s="32">
        <v>20602</v>
      </c>
      <c r="K440" s="32" t="s">
        <v>573</v>
      </c>
      <c r="L440" s="32">
        <v>0</v>
      </c>
      <c r="M440" s="32">
        <f t="shared" si="14"/>
        <v>0</v>
      </c>
      <c r="N440" t="e">
        <f t="shared" si="15"/>
        <v>#DIV/0!</v>
      </c>
    </row>
    <row r="441" ht="18" customHeight="1" spans="1:14">
      <c r="A441" s="22">
        <v>2060201</v>
      </c>
      <c r="B441" s="29" t="s">
        <v>574</v>
      </c>
      <c r="C441" s="30">
        <v>0</v>
      </c>
      <c r="D441" s="26">
        <v>0</v>
      </c>
      <c r="E441" s="26">
        <v>0</v>
      </c>
      <c r="F441" s="27"/>
      <c r="G441" s="28"/>
      <c r="H441" s="29" t="s">
        <v>575</v>
      </c>
      <c r="I441" s="34">
        <v>0</v>
      </c>
      <c r="J441" s="32">
        <v>2060201</v>
      </c>
      <c r="K441" s="32" t="s">
        <v>575</v>
      </c>
      <c r="L441" s="32">
        <v>0</v>
      </c>
      <c r="M441" s="32">
        <f t="shared" si="14"/>
        <v>0</v>
      </c>
      <c r="N441" t="e">
        <f t="shared" si="15"/>
        <v>#DIV/0!</v>
      </c>
    </row>
    <row r="442" ht="18" customHeight="1" spans="1:14">
      <c r="A442" s="22">
        <v>2060203</v>
      </c>
      <c r="B442" s="29" t="s">
        <v>576</v>
      </c>
      <c r="C442" s="30">
        <v>0</v>
      </c>
      <c r="D442" s="26">
        <v>0</v>
      </c>
      <c r="E442" s="26">
        <v>0</v>
      </c>
      <c r="F442" s="27"/>
      <c r="G442" s="28"/>
      <c r="H442" s="29" t="s">
        <v>577</v>
      </c>
      <c r="I442" s="34">
        <v>0</v>
      </c>
      <c r="J442" s="32">
        <v>2060203</v>
      </c>
      <c r="K442" s="32" t="s">
        <v>577</v>
      </c>
      <c r="L442" s="32">
        <v>0</v>
      </c>
      <c r="M442" s="32">
        <f t="shared" si="14"/>
        <v>0</v>
      </c>
      <c r="N442" t="e">
        <f t="shared" si="15"/>
        <v>#DIV/0!</v>
      </c>
    </row>
    <row r="443" ht="18" customHeight="1" spans="1:14">
      <c r="A443" s="22">
        <v>2060204</v>
      </c>
      <c r="B443" s="29" t="s">
        <v>578</v>
      </c>
      <c r="C443" s="30">
        <v>0</v>
      </c>
      <c r="D443" s="26">
        <v>0</v>
      </c>
      <c r="E443" s="26">
        <v>0</v>
      </c>
      <c r="F443" s="27"/>
      <c r="G443" s="28"/>
      <c r="H443" s="29" t="s">
        <v>579</v>
      </c>
      <c r="I443" s="34">
        <v>0</v>
      </c>
      <c r="J443" s="32">
        <v>2060204</v>
      </c>
      <c r="K443" s="32" t="s">
        <v>579</v>
      </c>
      <c r="L443" s="32">
        <v>0</v>
      </c>
      <c r="M443" s="32">
        <f t="shared" si="14"/>
        <v>0</v>
      </c>
      <c r="N443" t="e">
        <f t="shared" si="15"/>
        <v>#DIV/0!</v>
      </c>
    </row>
    <row r="444" ht="18" customHeight="1" spans="1:14">
      <c r="A444" s="22">
        <v>2060205</v>
      </c>
      <c r="B444" s="29" t="s">
        <v>580</v>
      </c>
      <c r="C444" s="30">
        <v>0</v>
      </c>
      <c r="D444" s="26">
        <v>0</v>
      </c>
      <c r="E444" s="26">
        <v>0</v>
      </c>
      <c r="F444" s="27"/>
      <c r="G444" s="28"/>
      <c r="H444" s="29" t="s">
        <v>581</v>
      </c>
      <c r="I444" s="34">
        <v>0</v>
      </c>
      <c r="J444" s="32">
        <v>2060205</v>
      </c>
      <c r="K444" s="32" t="s">
        <v>581</v>
      </c>
      <c r="L444" s="32">
        <v>0</v>
      </c>
      <c r="M444" s="32">
        <f t="shared" si="14"/>
        <v>0</v>
      </c>
      <c r="N444" t="e">
        <f t="shared" si="15"/>
        <v>#DIV/0!</v>
      </c>
    </row>
    <row r="445" ht="18" customHeight="1" spans="1:14">
      <c r="A445" s="22">
        <v>2060206</v>
      </c>
      <c r="B445" s="29" t="s">
        <v>582</v>
      </c>
      <c r="C445" s="30">
        <v>0</v>
      </c>
      <c r="D445" s="26">
        <v>0</v>
      </c>
      <c r="E445" s="26">
        <v>0</v>
      </c>
      <c r="F445" s="27"/>
      <c r="G445" s="28"/>
      <c r="H445" s="29" t="s">
        <v>583</v>
      </c>
      <c r="I445" s="34">
        <v>0</v>
      </c>
      <c r="J445" s="32">
        <v>2060206</v>
      </c>
      <c r="K445" s="32" t="s">
        <v>583</v>
      </c>
      <c r="L445" s="32">
        <v>0</v>
      </c>
      <c r="M445" s="32">
        <f t="shared" si="14"/>
        <v>0</v>
      </c>
      <c r="N445" t="e">
        <f t="shared" si="15"/>
        <v>#DIV/0!</v>
      </c>
    </row>
    <row r="446" ht="18" customHeight="1" spans="1:14">
      <c r="A446" s="22">
        <v>2060207</v>
      </c>
      <c r="B446" s="29" t="s">
        <v>584</v>
      </c>
      <c r="C446" s="30">
        <v>0</v>
      </c>
      <c r="D446" s="26">
        <v>0</v>
      </c>
      <c r="E446" s="26">
        <v>0</v>
      </c>
      <c r="F446" s="27"/>
      <c r="G446" s="28"/>
      <c r="H446" s="29" t="s">
        <v>585</v>
      </c>
      <c r="I446" s="34">
        <v>0</v>
      </c>
      <c r="J446" s="32">
        <v>2060207</v>
      </c>
      <c r="K446" s="32" t="s">
        <v>585</v>
      </c>
      <c r="L446" s="32">
        <v>0</v>
      </c>
      <c r="M446" s="32">
        <f t="shared" si="14"/>
        <v>0</v>
      </c>
      <c r="N446" t="e">
        <f t="shared" si="15"/>
        <v>#DIV/0!</v>
      </c>
    </row>
    <row r="447" ht="18" customHeight="1" spans="1:14">
      <c r="A447" s="22">
        <v>2060208</v>
      </c>
      <c r="B447" s="29" t="s">
        <v>586</v>
      </c>
      <c r="C447" s="30">
        <v>0</v>
      </c>
      <c r="D447" s="26">
        <v>0</v>
      </c>
      <c r="E447" s="26">
        <v>20</v>
      </c>
      <c r="F447" s="27">
        <v>0</v>
      </c>
      <c r="G447" s="28">
        <v>1</v>
      </c>
      <c r="H447" s="29" t="s">
        <v>587</v>
      </c>
      <c r="I447" s="34">
        <v>0</v>
      </c>
      <c r="J447" s="32">
        <v>2060208</v>
      </c>
      <c r="K447" s="32" t="s">
        <v>587</v>
      </c>
      <c r="L447" s="32">
        <v>0</v>
      </c>
      <c r="M447" s="32">
        <f t="shared" si="14"/>
        <v>0</v>
      </c>
      <c r="N447" t="e">
        <f t="shared" si="15"/>
        <v>#DIV/0!</v>
      </c>
    </row>
    <row r="448" ht="18" customHeight="1" spans="1:14">
      <c r="A448" s="22">
        <v>2060299</v>
      </c>
      <c r="B448" s="29" t="s">
        <v>588</v>
      </c>
      <c r="C448" s="30">
        <v>0</v>
      </c>
      <c r="D448" s="26">
        <v>0</v>
      </c>
      <c r="E448" s="26">
        <v>0</v>
      </c>
      <c r="F448" s="27"/>
      <c r="G448" s="28"/>
      <c r="H448" s="29" t="s">
        <v>589</v>
      </c>
      <c r="I448" s="34">
        <v>0</v>
      </c>
      <c r="J448" s="32">
        <v>2060299</v>
      </c>
      <c r="K448" s="32" t="s">
        <v>589</v>
      </c>
      <c r="L448" s="32">
        <v>0</v>
      </c>
      <c r="M448" s="32">
        <f t="shared" si="14"/>
        <v>0</v>
      </c>
      <c r="N448" t="e">
        <f t="shared" si="15"/>
        <v>#DIV/0!</v>
      </c>
    </row>
    <row r="449" ht="18" customHeight="1" spans="1:14">
      <c r="A449" s="22">
        <v>20603</v>
      </c>
      <c r="B449" s="23" t="s">
        <v>590</v>
      </c>
      <c r="C449" s="24">
        <v>0</v>
      </c>
      <c r="D449" s="25">
        <v>0</v>
      </c>
      <c r="E449" s="26">
        <v>0</v>
      </c>
      <c r="F449" s="27"/>
      <c r="G449" s="28"/>
      <c r="H449" s="23" t="s">
        <v>591</v>
      </c>
      <c r="I449" s="31">
        <f>SUM(I450:I454)</f>
        <v>0</v>
      </c>
      <c r="J449" s="32">
        <v>20603</v>
      </c>
      <c r="K449" s="32" t="s">
        <v>591</v>
      </c>
      <c r="L449" s="32">
        <v>0</v>
      </c>
      <c r="M449" s="32">
        <f t="shared" si="14"/>
        <v>0</v>
      </c>
      <c r="N449" t="e">
        <f t="shared" si="15"/>
        <v>#DIV/0!</v>
      </c>
    </row>
    <row r="450" ht="18" customHeight="1" spans="1:14">
      <c r="A450" s="22">
        <v>2060301</v>
      </c>
      <c r="B450" s="29" t="s">
        <v>574</v>
      </c>
      <c r="C450" s="30">
        <v>0</v>
      </c>
      <c r="D450" s="26">
        <v>0</v>
      </c>
      <c r="E450" s="26">
        <v>0</v>
      </c>
      <c r="F450" s="27"/>
      <c r="G450" s="28"/>
      <c r="H450" s="29" t="s">
        <v>575</v>
      </c>
      <c r="I450" s="34">
        <v>0</v>
      </c>
      <c r="J450" s="32">
        <v>2060301</v>
      </c>
      <c r="K450" s="32" t="s">
        <v>575</v>
      </c>
      <c r="L450" s="32">
        <v>0</v>
      </c>
      <c r="M450" s="32">
        <f t="shared" si="14"/>
        <v>0</v>
      </c>
      <c r="N450" t="e">
        <f t="shared" si="15"/>
        <v>#DIV/0!</v>
      </c>
    </row>
    <row r="451" ht="18" customHeight="1" spans="1:14">
      <c r="A451" s="22">
        <v>2060302</v>
      </c>
      <c r="B451" s="29" t="s">
        <v>592</v>
      </c>
      <c r="C451" s="30">
        <v>0</v>
      </c>
      <c r="D451" s="26">
        <v>0</v>
      </c>
      <c r="E451" s="26">
        <v>0</v>
      </c>
      <c r="F451" s="27"/>
      <c r="G451" s="28"/>
      <c r="H451" s="29" t="s">
        <v>593</v>
      </c>
      <c r="I451" s="34">
        <v>0</v>
      </c>
      <c r="J451" s="32">
        <v>2060302</v>
      </c>
      <c r="K451" s="32" t="s">
        <v>593</v>
      </c>
      <c r="L451" s="32">
        <v>0</v>
      </c>
      <c r="M451" s="32">
        <f t="shared" si="14"/>
        <v>0</v>
      </c>
      <c r="N451" t="e">
        <f t="shared" si="15"/>
        <v>#DIV/0!</v>
      </c>
    </row>
    <row r="452" ht="18" customHeight="1" spans="1:14">
      <c r="A452" s="22">
        <v>2060303</v>
      </c>
      <c r="B452" s="29" t="s">
        <v>594</v>
      </c>
      <c r="C452" s="30">
        <v>0</v>
      </c>
      <c r="D452" s="26">
        <v>0</v>
      </c>
      <c r="E452" s="26">
        <v>0</v>
      </c>
      <c r="F452" s="27"/>
      <c r="G452" s="28"/>
      <c r="H452" s="40" t="s">
        <v>595</v>
      </c>
      <c r="I452" s="41">
        <v>0</v>
      </c>
      <c r="J452" s="32">
        <v>2060303</v>
      </c>
      <c r="K452" s="32" t="s">
        <v>595</v>
      </c>
      <c r="L452" s="32">
        <v>0</v>
      </c>
      <c r="M452" s="32">
        <f t="shared" ref="M452:M515" si="16">I452-L452</f>
        <v>0</v>
      </c>
      <c r="N452" t="e">
        <f t="shared" si="15"/>
        <v>#DIV/0!</v>
      </c>
    </row>
    <row r="453" ht="18" customHeight="1" spans="1:14">
      <c r="A453" s="22">
        <v>2060304</v>
      </c>
      <c r="B453" s="29" t="s">
        <v>596</v>
      </c>
      <c r="C453" s="30">
        <v>0</v>
      </c>
      <c r="D453" s="26">
        <v>0</v>
      </c>
      <c r="E453" s="26">
        <v>0</v>
      </c>
      <c r="F453" s="27"/>
      <c r="G453" s="28"/>
      <c r="H453" s="29" t="s">
        <v>597</v>
      </c>
      <c r="I453" s="34">
        <v>0</v>
      </c>
      <c r="J453" s="32">
        <v>2060304</v>
      </c>
      <c r="K453" s="32" t="s">
        <v>597</v>
      </c>
      <c r="L453" s="32">
        <v>0</v>
      </c>
      <c r="M453" s="32">
        <f t="shared" si="16"/>
        <v>0</v>
      </c>
      <c r="N453" t="e">
        <f t="shared" ref="N453:N516" si="17">E453/M453-1</f>
        <v>#DIV/0!</v>
      </c>
    </row>
    <row r="454" ht="18" customHeight="1" spans="1:14">
      <c r="A454" s="22">
        <v>2060399</v>
      </c>
      <c r="B454" s="29" t="s">
        <v>598</v>
      </c>
      <c r="C454" s="30">
        <v>0</v>
      </c>
      <c r="D454" s="26">
        <v>0</v>
      </c>
      <c r="E454" s="26">
        <v>0</v>
      </c>
      <c r="F454" s="27"/>
      <c r="G454" s="28"/>
      <c r="H454" s="29" t="s">
        <v>599</v>
      </c>
      <c r="I454" s="34">
        <v>0</v>
      </c>
      <c r="J454" s="32">
        <v>2060399</v>
      </c>
      <c r="K454" s="32" t="s">
        <v>599</v>
      </c>
      <c r="L454" s="32">
        <v>0</v>
      </c>
      <c r="M454" s="32">
        <f t="shared" si="16"/>
        <v>0</v>
      </c>
      <c r="N454" t="e">
        <f t="shared" si="17"/>
        <v>#DIV/0!</v>
      </c>
    </row>
    <row r="455" ht="18" customHeight="1" spans="1:14">
      <c r="A455" s="22">
        <v>20604</v>
      </c>
      <c r="B455" s="23" t="s">
        <v>600</v>
      </c>
      <c r="C455" s="24">
        <v>0</v>
      </c>
      <c r="D455" s="25">
        <v>0</v>
      </c>
      <c r="E455" s="26">
        <v>224</v>
      </c>
      <c r="F455" s="27">
        <v>0</v>
      </c>
      <c r="G455" s="28">
        <v>1</v>
      </c>
      <c r="H455" s="23" t="s">
        <v>601</v>
      </c>
      <c r="I455" s="31">
        <f>SUM(I456:I459)</f>
        <v>0</v>
      </c>
      <c r="J455" s="32">
        <v>20604</v>
      </c>
      <c r="K455" s="32" t="s">
        <v>601</v>
      </c>
      <c r="L455" s="32">
        <v>0</v>
      </c>
      <c r="M455" s="32">
        <f t="shared" si="16"/>
        <v>0</v>
      </c>
      <c r="N455" t="e">
        <f t="shared" si="17"/>
        <v>#DIV/0!</v>
      </c>
    </row>
    <row r="456" ht="18" customHeight="1" spans="1:14">
      <c r="A456" s="22">
        <v>2060401</v>
      </c>
      <c r="B456" s="29" t="s">
        <v>574</v>
      </c>
      <c r="C456" s="30">
        <v>0</v>
      </c>
      <c r="D456" s="26">
        <v>0</v>
      </c>
      <c r="E456" s="26">
        <v>0</v>
      </c>
      <c r="F456" s="27"/>
      <c r="G456" s="28"/>
      <c r="H456" s="29" t="s">
        <v>575</v>
      </c>
      <c r="I456" s="34">
        <v>0</v>
      </c>
      <c r="J456" s="32">
        <v>2060401</v>
      </c>
      <c r="K456" s="32" t="s">
        <v>575</v>
      </c>
      <c r="L456" s="32">
        <v>0</v>
      </c>
      <c r="M456" s="32">
        <f t="shared" si="16"/>
        <v>0</v>
      </c>
      <c r="N456" t="e">
        <f t="shared" si="17"/>
        <v>#DIV/0!</v>
      </c>
    </row>
    <row r="457" ht="18" customHeight="1" spans="1:14">
      <c r="A457" s="22">
        <v>2060404</v>
      </c>
      <c r="B457" s="29" t="s">
        <v>602</v>
      </c>
      <c r="C457" s="30">
        <v>0</v>
      </c>
      <c r="D457" s="26">
        <v>0</v>
      </c>
      <c r="E457" s="26">
        <v>0</v>
      </c>
      <c r="F457" s="27"/>
      <c r="G457" s="28"/>
      <c r="H457" s="29" t="s">
        <v>603</v>
      </c>
      <c r="I457" s="34">
        <v>0</v>
      </c>
      <c r="J457" s="32">
        <v>2060404</v>
      </c>
      <c r="K457" s="32" t="s">
        <v>603</v>
      </c>
      <c r="L457" s="32">
        <v>0</v>
      </c>
      <c r="M457" s="32">
        <f t="shared" si="16"/>
        <v>0</v>
      </c>
      <c r="N457" t="e">
        <f t="shared" si="17"/>
        <v>#DIV/0!</v>
      </c>
    </row>
    <row r="458" ht="18" customHeight="1" spans="1:14">
      <c r="A458" s="22">
        <v>2060405</v>
      </c>
      <c r="B458" s="29" t="s">
        <v>604</v>
      </c>
      <c r="C458" s="30">
        <v>0</v>
      </c>
      <c r="D458" s="26">
        <v>0</v>
      </c>
      <c r="E458" s="26">
        <v>0</v>
      </c>
      <c r="F458" s="27"/>
      <c r="G458" s="28"/>
      <c r="H458" s="29" t="s">
        <v>605</v>
      </c>
      <c r="I458" s="34">
        <v>0</v>
      </c>
      <c r="J458" s="32">
        <v>2060405</v>
      </c>
      <c r="K458" s="32" t="s">
        <v>605</v>
      </c>
      <c r="L458" s="32">
        <v>0</v>
      </c>
      <c r="M458" s="32">
        <f t="shared" si="16"/>
        <v>0</v>
      </c>
      <c r="N458" t="e">
        <f t="shared" si="17"/>
        <v>#DIV/0!</v>
      </c>
    </row>
    <row r="459" ht="18" customHeight="1" spans="1:14">
      <c r="A459" s="22">
        <v>2060499</v>
      </c>
      <c r="B459" s="29" t="s">
        <v>606</v>
      </c>
      <c r="C459" s="30">
        <v>0</v>
      </c>
      <c r="D459" s="26">
        <v>0</v>
      </c>
      <c r="E459" s="26">
        <v>224</v>
      </c>
      <c r="F459" s="27">
        <v>0</v>
      </c>
      <c r="G459" s="28">
        <v>1</v>
      </c>
      <c r="H459" s="29" t="s">
        <v>607</v>
      </c>
      <c r="I459" s="34">
        <v>0</v>
      </c>
      <c r="J459" s="32">
        <v>2060499</v>
      </c>
      <c r="K459" s="32" t="s">
        <v>607</v>
      </c>
      <c r="L459" s="32">
        <v>0</v>
      </c>
      <c r="M459" s="32">
        <f t="shared" si="16"/>
        <v>0</v>
      </c>
      <c r="N459" t="e">
        <f t="shared" si="17"/>
        <v>#DIV/0!</v>
      </c>
    </row>
    <row r="460" ht="18" customHeight="1" spans="1:14">
      <c r="A460" s="22">
        <v>20605</v>
      </c>
      <c r="B460" s="23" t="s">
        <v>608</v>
      </c>
      <c r="C460" s="24">
        <v>0</v>
      </c>
      <c r="D460" s="25">
        <v>0</v>
      </c>
      <c r="E460" s="26">
        <v>215</v>
      </c>
      <c r="F460" s="27">
        <v>0</v>
      </c>
      <c r="G460" s="28">
        <v>9.23809523809524</v>
      </c>
      <c r="H460" s="23" t="s">
        <v>609</v>
      </c>
      <c r="I460" s="31">
        <f>SUM(I461:I464)</f>
        <v>21</v>
      </c>
      <c r="J460" s="32">
        <v>20605</v>
      </c>
      <c r="K460" s="32" t="s">
        <v>609</v>
      </c>
      <c r="L460" s="32">
        <v>0</v>
      </c>
      <c r="M460" s="32">
        <f t="shared" si="16"/>
        <v>21</v>
      </c>
      <c r="N460">
        <f t="shared" si="17"/>
        <v>9.23809523809524</v>
      </c>
    </row>
    <row r="461" ht="18" customHeight="1" spans="1:14">
      <c r="A461" s="22">
        <v>2060501</v>
      </c>
      <c r="B461" s="29" t="s">
        <v>574</v>
      </c>
      <c r="C461" s="30">
        <v>0</v>
      </c>
      <c r="D461" s="26">
        <v>0</v>
      </c>
      <c r="E461" s="26">
        <v>0</v>
      </c>
      <c r="F461" s="27"/>
      <c r="G461" s="28"/>
      <c r="H461" s="29" t="s">
        <v>575</v>
      </c>
      <c r="I461" s="34">
        <v>0</v>
      </c>
      <c r="J461" s="32">
        <v>2060501</v>
      </c>
      <c r="K461" s="32" t="s">
        <v>575</v>
      </c>
      <c r="L461" s="32">
        <v>0</v>
      </c>
      <c r="M461" s="32">
        <f t="shared" si="16"/>
        <v>0</v>
      </c>
      <c r="N461" t="e">
        <f t="shared" si="17"/>
        <v>#DIV/0!</v>
      </c>
    </row>
    <row r="462" ht="18" customHeight="1" spans="1:14">
      <c r="A462" s="22">
        <v>2060502</v>
      </c>
      <c r="B462" s="29" t="s">
        <v>610</v>
      </c>
      <c r="C462" s="30">
        <v>0</v>
      </c>
      <c r="D462" s="26">
        <v>0</v>
      </c>
      <c r="E462" s="26">
        <v>215</v>
      </c>
      <c r="F462" s="27">
        <v>0</v>
      </c>
      <c r="G462" s="28">
        <v>1</v>
      </c>
      <c r="H462" s="29" t="s">
        <v>611</v>
      </c>
      <c r="I462" s="34">
        <v>0</v>
      </c>
      <c r="J462" s="32">
        <v>2060502</v>
      </c>
      <c r="K462" s="32" t="s">
        <v>611</v>
      </c>
      <c r="L462" s="32">
        <v>0</v>
      </c>
      <c r="M462" s="32">
        <f t="shared" si="16"/>
        <v>0</v>
      </c>
      <c r="N462" t="e">
        <f t="shared" si="17"/>
        <v>#DIV/0!</v>
      </c>
    </row>
    <row r="463" ht="18" customHeight="1" spans="1:14">
      <c r="A463" s="22">
        <v>2060503</v>
      </c>
      <c r="B463" s="29" t="s">
        <v>612</v>
      </c>
      <c r="C463" s="30">
        <v>0</v>
      </c>
      <c r="D463" s="26">
        <v>0</v>
      </c>
      <c r="E463" s="26">
        <v>0</v>
      </c>
      <c r="F463" s="27"/>
      <c r="G463" s="28"/>
      <c r="H463" s="29" t="s">
        <v>613</v>
      </c>
      <c r="I463" s="34">
        <v>0</v>
      </c>
      <c r="J463" s="32">
        <v>2060503</v>
      </c>
      <c r="K463" s="32" t="s">
        <v>613</v>
      </c>
      <c r="L463" s="32">
        <v>0</v>
      </c>
      <c r="M463" s="32">
        <f t="shared" si="16"/>
        <v>0</v>
      </c>
      <c r="N463" t="e">
        <f t="shared" si="17"/>
        <v>#DIV/0!</v>
      </c>
    </row>
    <row r="464" ht="18" customHeight="1" spans="1:14">
      <c r="A464" s="22">
        <v>2060599</v>
      </c>
      <c r="B464" s="29" t="s">
        <v>614</v>
      </c>
      <c r="C464" s="30">
        <v>0</v>
      </c>
      <c r="D464" s="26">
        <v>0</v>
      </c>
      <c r="E464" s="26">
        <v>0</v>
      </c>
      <c r="F464" s="27"/>
      <c r="G464" s="28">
        <v>-1</v>
      </c>
      <c r="H464" s="29" t="s">
        <v>615</v>
      </c>
      <c r="I464" s="34">
        <v>21</v>
      </c>
      <c r="J464" s="32">
        <v>2060599</v>
      </c>
      <c r="K464" s="32" t="s">
        <v>615</v>
      </c>
      <c r="L464" s="32">
        <v>0</v>
      </c>
      <c r="M464" s="32">
        <f t="shared" si="16"/>
        <v>21</v>
      </c>
      <c r="N464">
        <f t="shared" si="17"/>
        <v>-1</v>
      </c>
    </row>
    <row r="465" ht="18" customHeight="1" spans="1:14">
      <c r="A465" s="22">
        <v>20606</v>
      </c>
      <c r="B465" s="23" t="s">
        <v>616</v>
      </c>
      <c r="C465" s="24">
        <v>0</v>
      </c>
      <c r="D465" s="25">
        <v>0</v>
      </c>
      <c r="E465" s="26">
        <v>2</v>
      </c>
      <c r="F465" s="27">
        <v>0</v>
      </c>
      <c r="G465" s="28">
        <v>1</v>
      </c>
      <c r="H465" s="23" t="s">
        <v>617</v>
      </c>
      <c r="I465" s="31">
        <f>SUM(I466:I469)</f>
        <v>0</v>
      </c>
      <c r="J465" s="32">
        <v>20606</v>
      </c>
      <c r="K465" s="32" t="s">
        <v>617</v>
      </c>
      <c r="L465" s="32">
        <v>0</v>
      </c>
      <c r="M465" s="32">
        <f t="shared" si="16"/>
        <v>0</v>
      </c>
      <c r="N465" t="e">
        <f t="shared" si="17"/>
        <v>#DIV/0!</v>
      </c>
    </row>
    <row r="466" ht="18" customHeight="1" spans="1:14">
      <c r="A466" s="22">
        <v>2060601</v>
      </c>
      <c r="B466" s="29" t="s">
        <v>618</v>
      </c>
      <c r="C466" s="30">
        <v>0</v>
      </c>
      <c r="D466" s="26">
        <v>0</v>
      </c>
      <c r="E466" s="26">
        <v>0</v>
      </c>
      <c r="F466" s="27"/>
      <c r="G466" s="28"/>
      <c r="H466" s="29" t="s">
        <v>619</v>
      </c>
      <c r="I466" s="34">
        <v>0</v>
      </c>
      <c r="J466" s="32">
        <v>2060601</v>
      </c>
      <c r="K466" s="32" t="s">
        <v>619</v>
      </c>
      <c r="L466" s="32">
        <v>0</v>
      </c>
      <c r="M466" s="32">
        <f t="shared" si="16"/>
        <v>0</v>
      </c>
      <c r="N466" t="e">
        <f t="shared" si="17"/>
        <v>#DIV/0!</v>
      </c>
    </row>
    <row r="467" ht="18" customHeight="1" spans="1:14">
      <c r="A467" s="22">
        <v>2060602</v>
      </c>
      <c r="B467" s="29" t="s">
        <v>620</v>
      </c>
      <c r="C467" s="30">
        <v>0</v>
      </c>
      <c r="D467" s="26">
        <v>0</v>
      </c>
      <c r="E467" s="26">
        <v>2</v>
      </c>
      <c r="F467" s="27">
        <v>0</v>
      </c>
      <c r="G467" s="28">
        <v>1</v>
      </c>
      <c r="H467" s="29" t="s">
        <v>621</v>
      </c>
      <c r="I467" s="34">
        <v>0</v>
      </c>
      <c r="J467" s="32">
        <v>2060602</v>
      </c>
      <c r="K467" s="32" t="s">
        <v>621</v>
      </c>
      <c r="L467" s="32">
        <v>0</v>
      </c>
      <c r="M467" s="32">
        <f t="shared" si="16"/>
        <v>0</v>
      </c>
      <c r="N467" t="e">
        <f t="shared" si="17"/>
        <v>#DIV/0!</v>
      </c>
    </row>
    <row r="468" ht="18" customHeight="1" spans="1:14">
      <c r="A468" s="22">
        <v>2060603</v>
      </c>
      <c r="B468" s="29" t="s">
        <v>622</v>
      </c>
      <c r="C468" s="30">
        <v>0</v>
      </c>
      <c r="D468" s="26">
        <v>0</v>
      </c>
      <c r="E468" s="26">
        <v>0</v>
      </c>
      <c r="F468" s="27"/>
      <c r="G468" s="28"/>
      <c r="H468" s="29" t="s">
        <v>623</v>
      </c>
      <c r="I468" s="34">
        <v>0</v>
      </c>
      <c r="J468" s="32">
        <v>2060603</v>
      </c>
      <c r="K468" s="32" t="s">
        <v>623</v>
      </c>
      <c r="L468" s="32">
        <v>0</v>
      </c>
      <c r="M468" s="32">
        <f t="shared" si="16"/>
        <v>0</v>
      </c>
      <c r="N468" t="e">
        <f t="shared" si="17"/>
        <v>#DIV/0!</v>
      </c>
    </row>
    <row r="469" ht="18" customHeight="1" spans="1:14">
      <c r="A469" s="22">
        <v>2060699</v>
      </c>
      <c r="B469" s="29" t="s">
        <v>624</v>
      </c>
      <c r="C469" s="30">
        <v>0</v>
      </c>
      <c r="D469" s="26">
        <v>0</v>
      </c>
      <c r="E469" s="26">
        <v>0</v>
      </c>
      <c r="F469" s="27"/>
      <c r="G469" s="28"/>
      <c r="H469" s="29" t="s">
        <v>625</v>
      </c>
      <c r="I469" s="34">
        <v>0</v>
      </c>
      <c r="J469" s="32">
        <v>2060699</v>
      </c>
      <c r="K469" s="32" t="s">
        <v>625</v>
      </c>
      <c r="L469" s="32">
        <v>0</v>
      </c>
      <c r="M469" s="32">
        <f t="shared" si="16"/>
        <v>0</v>
      </c>
      <c r="N469" t="e">
        <f t="shared" si="17"/>
        <v>#DIV/0!</v>
      </c>
    </row>
    <row r="470" ht="18" customHeight="1" spans="1:14">
      <c r="A470" s="22">
        <v>20607</v>
      </c>
      <c r="B470" s="23" t="s">
        <v>626</v>
      </c>
      <c r="C470" s="24">
        <v>235</v>
      </c>
      <c r="D470" s="25">
        <v>235</v>
      </c>
      <c r="E470" s="26">
        <v>183</v>
      </c>
      <c r="F470" s="27">
        <f>E470/D470</f>
        <v>0.778723404255319</v>
      </c>
      <c r="G470" s="28">
        <v>0.0828402366863905</v>
      </c>
      <c r="H470" s="23" t="s">
        <v>627</v>
      </c>
      <c r="I470" s="31">
        <f>SUM(I471:I476)</f>
        <v>169</v>
      </c>
      <c r="J470" s="32">
        <v>20607</v>
      </c>
      <c r="K470" s="32" t="s">
        <v>627</v>
      </c>
      <c r="L470" s="32">
        <v>0</v>
      </c>
      <c r="M470" s="32">
        <f t="shared" si="16"/>
        <v>169</v>
      </c>
      <c r="N470">
        <f t="shared" si="17"/>
        <v>0.0828402366863905</v>
      </c>
    </row>
    <row r="471" ht="18" customHeight="1" spans="1:14">
      <c r="A471" s="22">
        <v>2060701</v>
      </c>
      <c r="B471" s="29" t="s">
        <v>574</v>
      </c>
      <c r="C471" s="30">
        <v>131.21</v>
      </c>
      <c r="D471" s="26">
        <v>131.21</v>
      </c>
      <c r="E471" s="26">
        <v>129</v>
      </c>
      <c r="F471" s="27">
        <f>E471/D471</f>
        <v>0.983156771587531</v>
      </c>
      <c r="G471" s="28">
        <v>0.0661157024793388</v>
      </c>
      <c r="H471" s="29" t="s">
        <v>575</v>
      </c>
      <c r="I471" s="34">
        <v>121</v>
      </c>
      <c r="J471" s="32">
        <v>2060701</v>
      </c>
      <c r="K471" s="32" t="s">
        <v>575</v>
      </c>
      <c r="L471" s="32">
        <v>0</v>
      </c>
      <c r="M471" s="32">
        <f t="shared" si="16"/>
        <v>121</v>
      </c>
      <c r="N471">
        <f t="shared" si="17"/>
        <v>0.0661157024793388</v>
      </c>
    </row>
    <row r="472" ht="18" customHeight="1" spans="1:14">
      <c r="A472" s="22">
        <v>2060702</v>
      </c>
      <c r="B472" s="29" t="s">
        <v>628</v>
      </c>
      <c r="C472" s="30">
        <v>104</v>
      </c>
      <c r="D472" s="26">
        <v>104</v>
      </c>
      <c r="E472" s="26">
        <v>50</v>
      </c>
      <c r="F472" s="27">
        <f>E472/D472</f>
        <v>0.480769230769231</v>
      </c>
      <c r="G472" s="28">
        <v>0.0416666666666667</v>
      </c>
      <c r="H472" s="29" t="s">
        <v>629</v>
      </c>
      <c r="I472" s="34">
        <v>48</v>
      </c>
      <c r="J472" s="32">
        <v>2060702</v>
      </c>
      <c r="K472" s="32" t="s">
        <v>629</v>
      </c>
      <c r="L472" s="32">
        <v>0</v>
      </c>
      <c r="M472" s="32">
        <f t="shared" si="16"/>
        <v>48</v>
      </c>
      <c r="N472">
        <f t="shared" si="17"/>
        <v>0.0416666666666667</v>
      </c>
    </row>
    <row r="473" ht="18" customHeight="1" spans="1:14">
      <c r="A473" s="22">
        <v>2060703</v>
      </c>
      <c r="B473" s="29" t="s">
        <v>630</v>
      </c>
      <c r="C473" s="30">
        <v>0</v>
      </c>
      <c r="D473" s="26">
        <v>0</v>
      </c>
      <c r="E473" s="26">
        <v>0</v>
      </c>
      <c r="F473" s="27"/>
      <c r="G473" s="28"/>
      <c r="H473" s="29" t="s">
        <v>631</v>
      </c>
      <c r="I473" s="34">
        <v>0</v>
      </c>
      <c r="J473" s="32">
        <v>2060703</v>
      </c>
      <c r="K473" s="32" t="s">
        <v>631</v>
      </c>
      <c r="L473" s="32">
        <v>0</v>
      </c>
      <c r="M473" s="32">
        <f t="shared" si="16"/>
        <v>0</v>
      </c>
      <c r="N473" t="e">
        <f t="shared" si="17"/>
        <v>#DIV/0!</v>
      </c>
    </row>
    <row r="474" ht="18" customHeight="1" spans="1:14">
      <c r="A474" s="22">
        <v>2060704</v>
      </c>
      <c r="B474" s="29" t="s">
        <v>632</v>
      </c>
      <c r="C474" s="30">
        <v>0</v>
      </c>
      <c r="D474" s="26">
        <v>0</v>
      </c>
      <c r="E474" s="26">
        <v>0</v>
      </c>
      <c r="F474" s="27"/>
      <c r="G474" s="28"/>
      <c r="H474" s="29" t="s">
        <v>633</v>
      </c>
      <c r="I474" s="34">
        <v>0</v>
      </c>
      <c r="J474" s="32">
        <v>2060704</v>
      </c>
      <c r="K474" s="32" t="s">
        <v>633</v>
      </c>
      <c r="L474" s="32">
        <v>0</v>
      </c>
      <c r="M474" s="32">
        <f t="shared" si="16"/>
        <v>0</v>
      </c>
      <c r="N474" t="e">
        <f t="shared" si="17"/>
        <v>#DIV/0!</v>
      </c>
    </row>
    <row r="475" ht="18" customHeight="1" spans="1:14">
      <c r="A475" s="22">
        <v>2060705</v>
      </c>
      <c r="B475" s="29" t="s">
        <v>634</v>
      </c>
      <c r="C475" s="30">
        <v>0</v>
      </c>
      <c r="D475" s="26">
        <v>0</v>
      </c>
      <c r="E475" s="26">
        <v>0</v>
      </c>
      <c r="F475" s="27"/>
      <c r="G475" s="28"/>
      <c r="H475" s="29" t="s">
        <v>635</v>
      </c>
      <c r="I475" s="34">
        <v>0</v>
      </c>
      <c r="J475" s="32">
        <v>2060705</v>
      </c>
      <c r="K475" s="32" t="s">
        <v>635</v>
      </c>
      <c r="L475" s="32">
        <v>0</v>
      </c>
      <c r="M475" s="32">
        <f t="shared" si="16"/>
        <v>0</v>
      </c>
      <c r="N475" t="e">
        <f t="shared" si="17"/>
        <v>#DIV/0!</v>
      </c>
    </row>
    <row r="476" ht="18" customHeight="1" spans="1:14">
      <c r="A476" s="22">
        <v>2060799</v>
      </c>
      <c r="B476" s="29" t="s">
        <v>636</v>
      </c>
      <c r="C476" s="30">
        <v>0</v>
      </c>
      <c r="D476" s="26">
        <v>0</v>
      </c>
      <c r="E476" s="26">
        <v>4</v>
      </c>
      <c r="F476" s="27">
        <v>0</v>
      </c>
      <c r="G476" s="28">
        <v>1</v>
      </c>
      <c r="H476" s="29" t="s">
        <v>637</v>
      </c>
      <c r="I476" s="34">
        <v>0</v>
      </c>
      <c r="J476" s="32">
        <v>2060799</v>
      </c>
      <c r="K476" s="32" t="s">
        <v>637</v>
      </c>
      <c r="L476" s="32">
        <v>0</v>
      </c>
      <c r="M476" s="32">
        <f t="shared" si="16"/>
        <v>0</v>
      </c>
      <c r="N476" t="e">
        <f t="shared" si="17"/>
        <v>#DIV/0!</v>
      </c>
    </row>
    <row r="477" ht="18" customHeight="1" spans="1:14">
      <c r="A477" s="22">
        <v>20608</v>
      </c>
      <c r="B477" s="23" t="s">
        <v>638</v>
      </c>
      <c r="C477" s="24">
        <v>0</v>
      </c>
      <c r="D477" s="25">
        <v>0</v>
      </c>
      <c r="E477" s="26">
        <v>0</v>
      </c>
      <c r="F477" s="27"/>
      <c r="G477" s="28"/>
      <c r="H477" s="23" t="s">
        <v>639</v>
      </c>
      <c r="I477" s="31">
        <f>SUM(I478:I480)</f>
        <v>0</v>
      </c>
      <c r="J477" s="32">
        <v>20608</v>
      </c>
      <c r="K477" s="32" t="s">
        <v>639</v>
      </c>
      <c r="L477" s="32">
        <v>0</v>
      </c>
      <c r="M477" s="32">
        <f t="shared" si="16"/>
        <v>0</v>
      </c>
      <c r="N477" t="e">
        <f t="shared" si="17"/>
        <v>#DIV/0!</v>
      </c>
    </row>
    <row r="478" ht="18" customHeight="1" spans="1:14">
      <c r="A478" s="22">
        <v>2060801</v>
      </c>
      <c r="B478" s="29" t="s">
        <v>640</v>
      </c>
      <c r="C478" s="30">
        <v>0</v>
      </c>
      <c r="D478" s="26">
        <v>0</v>
      </c>
      <c r="E478" s="26">
        <v>0</v>
      </c>
      <c r="F478" s="27"/>
      <c r="G478" s="28"/>
      <c r="H478" s="29" t="s">
        <v>641</v>
      </c>
      <c r="I478" s="34">
        <v>0</v>
      </c>
      <c r="J478" s="32">
        <v>2060801</v>
      </c>
      <c r="K478" s="32" t="s">
        <v>641</v>
      </c>
      <c r="L478" s="32">
        <v>0</v>
      </c>
      <c r="M478" s="32">
        <f t="shared" si="16"/>
        <v>0</v>
      </c>
      <c r="N478" t="e">
        <f t="shared" si="17"/>
        <v>#DIV/0!</v>
      </c>
    </row>
    <row r="479" ht="18" customHeight="1" spans="1:14">
      <c r="A479" s="22">
        <v>2060802</v>
      </c>
      <c r="B479" s="29" t="s">
        <v>642</v>
      </c>
      <c r="C479" s="30">
        <v>0</v>
      </c>
      <c r="D479" s="26">
        <v>0</v>
      </c>
      <c r="E479" s="26">
        <v>0</v>
      </c>
      <c r="F479" s="27"/>
      <c r="G479" s="28"/>
      <c r="H479" s="29" t="s">
        <v>643</v>
      </c>
      <c r="I479" s="34">
        <v>0</v>
      </c>
      <c r="J479" s="32">
        <v>2060802</v>
      </c>
      <c r="K479" s="32" t="s">
        <v>643</v>
      </c>
      <c r="L479" s="32">
        <v>0</v>
      </c>
      <c r="M479" s="32">
        <f t="shared" si="16"/>
        <v>0</v>
      </c>
      <c r="N479" t="e">
        <f t="shared" si="17"/>
        <v>#DIV/0!</v>
      </c>
    </row>
    <row r="480" ht="18" customHeight="1" spans="1:14">
      <c r="A480" s="22">
        <v>2060899</v>
      </c>
      <c r="B480" s="29" t="s">
        <v>644</v>
      </c>
      <c r="C480" s="30">
        <v>0</v>
      </c>
      <c r="D480" s="26">
        <v>0</v>
      </c>
      <c r="E480" s="26">
        <v>0</v>
      </c>
      <c r="F480" s="27"/>
      <c r="G480" s="28"/>
      <c r="H480" s="29" t="s">
        <v>645</v>
      </c>
      <c r="I480" s="34">
        <v>0</v>
      </c>
      <c r="J480" s="32">
        <v>2060899</v>
      </c>
      <c r="K480" s="32" t="s">
        <v>645</v>
      </c>
      <c r="L480" s="32">
        <v>0</v>
      </c>
      <c r="M480" s="32">
        <f t="shared" si="16"/>
        <v>0</v>
      </c>
      <c r="N480" t="e">
        <f t="shared" si="17"/>
        <v>#DIV/0!</v>
      </c>
    </row>
    <row r="481" ht="18" customHeight="1" spans="1:14">
      <c r="A481" s="22">
        <v>20609</v>
      </c>
      <c r="B481" s="23" t="s">
        <v>646</v>
      </c>
      <c r="C481" s="24">
        <v>0</v>
      </c>
      <c r="D481" s="25">
        <v>0</v>
      </c>
      <c r="E481" s="26">
        <v>350</v>
      </c>
      <c r="F481" s="27">
        <v>0</v>
      </c>
      <c r="G481" s="28">
        <v>1</v>
      </c>
      <c r="H481" s="23" t="s">
        <v>647</v>
      </c>
      <c r="I481" s="31">
        <f>I482+I483+I484</f>
        <v>0</v>
      </c>
      <c r="J481" s="32">
        <v>20609</v>
      </c>
      <c r="K481" s="32" t="s">
        <v>647</v>
      </c>
      <c r="L481" s="32">
        <v>0</v>
      </c>
      <c r="M481" s="32">
        <f t="shared" si="16"/>
        <v>0</v>
      </c>
      <c r="N481" t="e">
        <f t="shared" si="17"/>
        <v>#DIV/0!</v>
      </c>
    </row>
    <row r="482" ht="18" customHeight="1" spans="1:14">
      <c r="A482" s="22">
        <v>2060901</v>
      </c>
      <c r="B482" s="29" t="s">
        <v>648</v>
      </c>
      <c r="C482" s="30">
        <v>0</v>
      </c>
      <c r="D482" s="26">
        <v>0</v>
      </c>
      <c r="E482" s="26">
        <v>0</v>
      </c>
      <c r="F482" s="27"/>
      <c r="G482" s="28"/>
      <c r="H482" s="29" t="s">
        <v>649</v>
      </c>
      <c r="I482" s="34">
        <v>0</v>
      </c>
      <c r="J482" s="32">
        <v>2060901</v>
      </c>
      <c r="K482" s="32" t="s">
        <v>649</v>
      </c>
      <c r="L482" s="32">
        <v>0</v>
      </c>
      <c r="M482" s="32">
        <f t="shared" si="16"/>
        <v>0</v>
      </c>
      <c r="N482" t="e">
        <f t="shared" si="17"/>
        <v>#DIV/0!</v>
      </c>
    </row>
    <row r="483" ht="18" customHeight="1" spans="1:14">
      <c r="A483" s="22">
        <v>2060902</v>
      </c>
      <c r="B483" s="29" t="s">
        <v>650</v>
      </c>
      <c r="C483" s="30">
        <v>0</v>
      </c>
      <c r="D483" s="26">
        <v>0</v>
      </c>
      <c r="E483" s="26">
        <v>350</v>
      </c>
      <c r="F483" s="27">
        <v>0</v>
      </c>
      <c r="G483" s="28">
        <v>1</v>
      </c>
      <c r="H483" s="29" t="s">
        <v>651</v>
      </c>
      <c r="I483" s="34">
        <v>0</v>
      </c>
      <c r="J483" s="32">
        <v>2060902</v>
      </c>
      <c r="K483" s="32" t="s">
        <v>651</v>
      </c>
      <c r="L483" s="32">
        <v>0</v>
      </c>
      <c r="M483" s="32">
        <f t="shared" si="16"/>
        <v>0</v>
      </c>
      <c r="N483" t="e">
        <f t="shared" si="17"/>
        <v>#DIV/0!</v>
      </c>
    </row>
    <row r="484" ht="18" customHeight="1" spans="1:14">
      <c r="A484" s="22">
        <v>2060999</v>
      </c>
      <c r="B484" s="29" t="s">
        <v>652</v>
      </c>
      <c r="C484" s="30">
        <v>0</v>
      </c>
      <c r="D484" s="26">
        <v>0</v>
      </c>
      <c r="E484" s="26">
        <v>0</v>
      </c>
      <c r="F484" s="27"/>
      <c r="G484" s="28"/>
      <c r="H484" s="29" t="s">
        <v>653</v>
      </c>
      <c r="I484" s="34">
        <v>0</v>
      </c>
      <c r="J484" s="32">
        <v>2060999</v>
      </c>
      <c r="K484" s="32" t="s">
        <v>653</v>
      </c>
      <c r="L484" s="32">
        <v>0</v>
      </c>
      <c r="M484" s="32">
        <f t="shared" si="16"/>
        <v>0</v>
      </c>
      <c r="N484" t="e">
        <f t="shared" si="17"/>
        <v>#DIV/0!</v>
      </c>
    </row>
    <row r="485" ht="18" customHeight="1" spans="1:14">
      <c r="A485" s="22">
        <v>20699</v>
      </c>
      <c r="B485" s="23" t="s">
        <v>654</v>
      </c>
      <c r="C485" s="24">
        <v>0</v>
      </c>
      <c r="D485" s="25">
        <v>0</v>
      </c>
      <c r="E485" s="26">
        <v>254</v>
      </c>
      <c r="F485" s="27">
        <v>0</v>
      </c>
      <c r="G485" s="28">
        <v>1</v>
      </c>
      <c r="H485" s="23" t="s">
        <v>655</v>
      </c>
      <c r="I485" s="31">
        <f>SUM(I486:I489)</f>
        <v>0</v>
      </c>
      <c r="J485" s="32">
        <v>20699</v>
      </c>
      <c r="K485" s="32" t="s">
        <v>655</v>
      </c>
      <c r="L485" s="32">
        <v>0</v>
      </c>
      <c r="M485" s="32">
        <f t="shared" si="16"/>
        <v>0</v>
      </c>
      <c r="N485" t="e">
        <f t="shared" si="17"/>
        <v>#DIV/0!</v>
      </c>
    </row>
    <row r="486" ht="18" customHeight="1" spans="1:14">
      <c r="A486" s="22">
        <v>2069901</v>
      </c>
      <c r="B486" s="29" t="s">
        <v>656</v>
      </c>
      <c r="C486" s="30">
        <v>0</v>
      </c>
      <c r="D486" s="26">
        <v>0</v>
      </c>
      <c r="E486" s="26">
        <v>0</v>
      </c>
      <c r="F486" s="27"/>
      <c r="G486" s="28"/>
      <c r="H486" s="29" t="s">
        <v>657</v>
      </c>
      <c r="I486" s="34">
        <v>0</v>
      </c>
      <c r="J486" s="32">
        <v>2069901</v>
      </c>
      <c r="K486" s="32" t="s">
        <v>657</v>
      </c>
      <c r="L486" s="32">
        <v>0</v>
      </c>
      <c r="M486" s="32">
        <f t="shared" si="16"/>
        <v>0</v>
      </c>
      <c r="N486" t="e">
        <f t="shared" si="17"/>
        <v>#DIV/0!</v>
      </c>
    </row>
    <row r="487" ht="18" customHeight="1" spans="1:14">
      <c r="A487" s="22">
        <v>2069902</v>
      </c>
      <c r="B487" s="29" t="s">
        <v>658</v>
      </c>
      <c r="C487" s="30">
        <v>0</v>
      </c>
      <c r="D487" s="26">
        <v>0</v>
      </c>
      <c r="E487" s="26">
        <v>0</v>
      </c>
      <c r="F487" s="27"/>
      <c r="G487" s="28"/>
      <c r="H487" s="29" t="s">
        <v>659</v>
      </c>
      <c r="I487" s="34">
        <v>0</v>
      </c>
      <c r="J487" s="32">
        <v>2069902</v>
      </c>
      <c r="K487" s="32" t="s">
        <v>659</v>
      </c>
      <c r="L487" s="32">
        <v>0</v>
      </c>
      <c r="M487" s="32">
        <f t="shared" si="16"/>
        <v>0</v>
      </c>
      <c r="N487" t="e">
        <f t="shared" si="17"/>
        <v>#DIV/0!</v>
      </c>
    </row>
    <row r="488" ht="18" customHeight="1" spans="1:14">
      <c r="A488" s="22">
        <v>2069903</v>
      </c>
      <c r="B488" s="29" t="s">
        <v>660</v>
      </c>
      <c r="C488" s="30">
        <v>0</v>
      </c>
      <c r="D488" s="26">
        <v>0</v>
      </c>
      <c r="E488" s="26">
        <v>0</v>
      </c>
      <c r="F488" s="27"/>
      <c r="G488" s="28"/>
      <c r="H488" s="29" t="s">
        <v>661</v>
      </c>
      <c r="I488" s="34">
        <v>0</v>
      </c>
      <c r="J488" s="32">
        <v>2069903</v>
      </c>
      <c r="K488" s="32" t="s">
        <v>661</v>
      </c>
      <c r="L488" s="32">
        <v>0</v>
      </c>
      <c r="M488" s="32">
        <f t="shared" si="16"/>
        <v>0</v>
      </c>
      <c r="N488" t="e">
        <f t="shared" si="17"/>
        <v>#DIV/0!</v>
      </c>
    </row>
    <row r="489" ht="18" customHeight="1" spans="1:14">
      <c r="A489" s="22">
        <v>2069999</v>
      </c>
      <c r="B489" s="29" t="s">
        <v>662</v>
      </c>
      <c r="C489" s="30">
        <v>0</v>
      </c>
      <c r="D489" s="26">
        <v>0</v>
      </c>
      <c r="E489" s="26">
        <v>254</v>
      </c>
      <c r="F489" s="27">
        <v>0</v>
      </c>
      <c r="G489" s="28">
        <v>1</v>
      </c>
      <c r="H489" s="29" t="s">
        <v>663</v>
      </c>
      <c r="I489" s="34">
        <v>0</v>
      </c>
      <c r="J489" s="32">
        <v>2069999</v>
      </c>
      <c r="K489" s="32" t="s">
        <v>663</v>
      </c>
      <c r="L489" s="32">
        <v>0</v>
      </c>
      <c r="M489" s="32">
        <f t="shared" si="16"/>
        <v>0</v>
      </c>
      <c r="N489" t="e">
        <f t="shared" si="17"/>
        <v>#DIV/0!</v>
      </c>
    </row>
    <row r="490" ht="18" customHeight="1" spans="1:14">
      <c r="A490" s="22">
        <v>207</v>
      </c>
      <c r="B490" s="23" t="s">
        <v>664</v>
      </c>
      <c r="C490" s="24">
        <v>11275.46</v>
      </c>
      <c r="D490" s="25">
        <v>11275.46</v>
      </c>
      <c r="E490" s="26">
        <v>9929</v>
      </c>
      <c r="F490" s="27">
        <f>E490/D490</f>
        <v>0.880584916269492</v>
      </c>
      <c r="G490" s="28">
        <v>-0.0853905674281503</v>
      </c>
      <c r="H490" s="23" t="s">
        <v>665</v>
      </c>
      <c r="I490" s="31">
        <f>SUM(I491,I507,I515,I526,I535,I543)</f>
        <v>10856</v>
      </c>
      <c r="J490" s="32">
        <v>207</v>
      </c>
      <c r="K490" s="32" t="s">
        <v>665</v>
      </c>
      <c r="L490" s="32">
        <v>0</v>
      </c>
      <c r="M490" s="32">
        <f t="shared" si="16"/>
        <v>10856</v>
      </c>
      <c r="N490">
        <f t="shared" si="17"/>
        <v>-0.0853905674281503</v>
      </c>
    </row>
    <row r="491" ht="18" customHeight="1" spans="1:14">
      <c r="A491" s="22">
        <v>20701</v>
      </c>
      <c r="B491" s="23" t="s">
        <v>666</v>
      </c>
      <c r="C491" s="24">
        <v>1416.42</v>
      </c>
      <c r="D491" s="25">
        <v>1416.42</v>
      </c>
      <c r="E491" s="26">
        <v>2177</v>
      </c>
      <c r="F491" s="27">
        <f>E491/D491</f>
        <v>1.53697349656175</v>
      </c>
      <c r="G491" s="28">
        <v>0.0153917910447761</v>
      </c>
      <c r="H491" s="23" t="s">
        <v>667</v>
      </c>
      <c r="I491" s="31">
        <f>SUM(I492:I506)</f>
        <v>2144</v>
      </c>
      <c r="J491" s="32">
        <v>20701</v>
      </c>
      <c r="K491" s="32" t="s">
        <v>667</v>
      </c>
      <c r="L491" s="32">
        <v>0</v>
      </c>
      <c r="M491" s="32">
        <f t="shared" si="16"/>
        <v>2144</v>
      </c>
      <c r="N491">
        <f t="shared" si="17"/>
        <v>0.0153917910447761</v>
      </c>
    </row>
    <row r="492" ht="18" customHeight="1" spans="1:14">
      <c r="A492" s="22">
        <v>2070101</v>
      </c>
      <c r="B492" s="29" t="s">
        <v>13</v>
      </c>
      <c r="C492" s="30">
        <v>145.12</v>
      </c>
      <c r="D492" s="26">
        <v>145.12</v>
      </c>
      <c r="E492" s="26">
        <v>150</v>
      </c>
      <c r="F492" s="27">
        <f>E492/D492</f>
        <v>1.03362734288864</v>
      </c>
      <c r="G492" s="28">
        <v>-0.720149253731343</v>
      </c>
      <c r="H492" s="29" t="s">
        <v>14</v>
      </c>
      <c r="I492" s="34">
        <v>536</v>
      </c>
      <c r="J492" s="32">
        <v>2070101</v>
      </c>
      <c r="K492" s="32" t="s">
        <v>14</v>
      </c>
      <c r="L492" s="32">
        <v>0</v>
      </c>
      <c r="M492" s="32">
        <f t="shared" si="16"/>
        <v>536</v>
      </c>
      <c r="N492">
        <f t="shared" si="17"/>
        <v>-0.720149253731343</v>
      </c>
    </row>
    <row r="493" ht="18" customHeight="1" spans="1:14">
      <c r="A493" s="22">
        <v>2070102</v>
      </c>
      <c r="B493" s="29" t="s">
        <v>15</v>
      </c>
      <c r="C493" s="30">
        <v>0</v>
      </c>
      <c r="D493" s="26">
        <v>0</v>
      </c>
      <c r="E493" s="26">
        <v>0</v>
      </c>
      <c r="F493" s="27"/>
      <c r="G493" s="28"/>
      <c r="H493" s="29" t="s">
        <v>16</v>
      </c>
      <c r="I493" s="34">
        <v>0</v>
      </c>
      <c r="J493" s="32">
        <v>2070102</v>
      </c>
      <c r="K493" s="32" t="s">
        <v>16</v>
      </c>
      <c r="L493" s="32">
        <v>0</v>
      </c>
      <c r="M493" s="32">
        <f t="shared" si="16"/>
        <v>0</v>
      </c>
      <c r="N493" t="e">
        <f t="shared" si="17"/>
        <v>#DIV/0!</v>
      </c>
    </row>
    <row r="494" ht="18" customHeight="1" spans="1:14">
      <c r="A494" s="22">
        <v>2070103</v>
      </c>
      <c r="B494" s="29" t="s">
        <v>17</v>
      </c>
      <c r="C494" s="30">
        <v>0</v>
      </c>
      <c r="D494" s="26">
        <v>0</v>
      </c>
      <c r="E494" s="26">
        <v>0</v>
      </c>
      <c r="F494" s="27"/>
      <c r="G494" s="28"/>
      <c r="H494" s="29" t="s">
        <v>18</v>
      </c>
      <c r="I494" s="34">
        <v>0</v>
      </c>
      <c r="J494" s="32">
        <v>2070103</v>
      </c>
      <c r="K494" s="32" t="s">
        <v>18</v>
      </c>
      <c r="L494" s="32">
        <v>0</v>
      </c>
      <c r="M494" s="32">
        <f t="shared" si="16"/>
        <v>0</v>
      </c>
      <c r="N494" t="e">
        <f t="shared" si="17"/>
        <v>#DIV/0!</v>
      </c>
    </row>
    <row r="495" ht="18" customHeight="1" spans="1:14">
      <c r="A495" s="22">
        <v>2070104</v>
      </c>
      <c r="B495" s="29" t="s">
        <v>668</v>
      </c>
      <c r="C495" s="30">
        <v>291.68</v>
      </c>
      <c r="D495" s="26">
        <v>291.68</v>
      </c>
      <c r="E495" s="26">
        <v>481</v>
      </c>
      <c r="F495" s="27">
        <f>E495/D495</f>
        <v>1.64906747120132</v>
      </c>
      <c r="G495" s="28">
        <v>0.453172205438066</v>
      </c>
      <c r="H495" s="29" t="s">
        <v>669</v>
      </c>
      <c r="I495" s="34">
        <v>331</v>
      </c>
      <c r="J495" s="32">
        <v>2070104</v>
      </c>
      <c r="K495" s="32" t="s">
        <v>669</v>
      </c>
      <c r="L495" s="32">
        <v>0</v>
      </c>
      <c r="M495" s="32">
        <f t="shared" si="16"/>
        <v>331</v>
      </c>
      <c r="N495">
        <f t="shared" si="17"/>
        <v>0.453172205438066</v>
      </c>
    </row>
    <row r="496" ht="18" customHeight="1" spans="1:14">
      <c r="A496" s="22">
        <v>2070105</v>
      </c>
      <c r="B496" s="29" t="s">
        <v>670</v>
      </c>
      <c r="C496" s="30">
        <v>0</v>
      </c>
      <c r="D496" s="26">
        <v>0</v>
      </c>
      <c r="E496" s="26">
        <v>0</v>
      </c>
      <c r="F496" s="27"/>
      <c r="G496" s="28"/>
      <c r="H496" s="29" t="s">
        <v>671</v>
      </c>
      <c r="I496" s="34">
        <v>0</v>
      </c>
      <c r="J496" s="32">
        <v>2070105</v>
      </c>
      <c r="K496" s="32" t="s">
        <v>671</v>
      </c>
      <c r="L496" s="32">
        <v>0</v>
      </c>
      <c r="M496" s="32">
        <f t="shared" si="16"/>
        <v>0</v>
      </c>
      <c r="N496" t="e">
        <f t="shared" si="17"/>
        <v>#DIV/0!</v>
      </c>
    </row>
    <row r="497" ht="18" customHeight="1" spans="1:14">
      <c r="A497" s="22">
        <v>2070106</v>
      </c>
      <c r="B497" s="29" t="s">
        <v>672</v>
      </c>
      <c r="C497" s="30">
        <v>0</v>
      </c>
      <c r="D497" s="26">
        <v>0</v>
      </c>
      <c r="E497" s="26">
        <v>0</v>
      </c>
      <c r="F497" s="27"/>
      <c r="G497" s="28">
        <v>-1</v>
      </c>
      <c r="H497" s="29" t="s">
        <v>673</v>
      </c>
      <c r="I497" s="34">
        <v>10</v>
      </c>
      <c r="J497" s="32">
        <v>2070106</v>
      </c>
      <c r="K497" s="32" t="s">
        <v>673</v>
      </c>
      <c r="L497" s="32">
        <v>0</v>
      </c>
      <c r="M497" s="32">
        <f t="shared" si="16"/>
        <v>10</v>
      </c>
      <c r="N497">
        <f t="shared" si="17"/>
        <v>-1</v>
      </c>
    </row>
    <row r="498" ht="18" customHeight="1" spans="1:14">
      <c r="A498" s="22">
        <v>2070107</v>
      </c>
      <c r="B498" s="29" t="s">
        <v>674</v>
      </c>
      <c r="C498" s="30">
        <v>24.24</v>
      </c>
      <c r="D498" s="26">
        <v>24.24</v>
      </c>
      <c r="E498" s="26">
        <v>0</v>
      </c>
      <c r="F498" s="27">
        <f>E498/D498</f>
        <v>0</v>
      </c>
      <c r="G498" s="28"/>
      <c r="H498" s="29" t="s">
        <v>675</v>
      </c>
      <c r="I498" s="34">
        <v>0</v>
      </c>
      <c r="J498" s="32">
        <v>2070107</v>
      </c>
      <c r="K498" s="32" t="s">
        <v>675</v>
      </c>
      <c r="L498" s="32">
        <v>0</v>
      </c>
      <c r="M498" s="32">
        <f t="shared" si="16"/>
        <v>0</v>
      </c>
      <c r="N498" t="e">
        <f t="shared" si="17"/>
        <v>#DIV/0!</v>
      </c>
    </row>
    <row r="499" ht="18" customHeight="1" spans="1:14">
      <c r="A499" s="22">
        <v>2070108</v>
      </c>
      <c r="B499" s="29" t="s">
        <v>676</v>
      </c>
      <c r="C499" s="30">
        <v>0</v>
      </c>
      <c r="D499" s="26">
        <v>0</v>
      </c>
      <c r="E499" s="26">
        <v>0</v>
      </c>
      <c r="F499" s="27"/>
      <c r="G499" s="28">
        <v>-1</v>
      </c>
      <c r="H499" s="29" t="s">
        <v>677</v>
      </c>
      <c r="I499" s="34">
        <v>96</v>
      </c>
      <c r="J499" s="32">
        <v>2070108</v>
      </c>
      <c r="K499" s="32" t="s">
        <v>677</v>
      </c>
      <c r="L499" s="32">
        <v>0</v>
      </c>
      <c r="M499" s="32">
        <f t="shared" si="16"/>
        <v>96</v>
      </c>
      <c r="N499">
        <f t="shared" si="17"/>
        <v>-1</v>
      </c>
    </row>
    <row r="500" ht="18" customHeight="1" spans="1:14">
      <c r="A500" s="22">
        <v>2070109</v>
      </c>
      <c r="B500" s="29" t="s">
        <v>678</v>
      </c>
      <c r="C500" s="30">
        <v>712.36</v>
      </c>
      <c r="D500" s="26">
        <v>712.36</v>
      </c>
      <c r="E500" s="26">
        <v>732</v>
      </c>
      <c r="F500" s="27">
        <f>E500/D500</f>
        <v>1.02757032960862</v>
      </c>
      <c r="G500" s="28">
        <v>0.247018739352641</v>
      </c>
      <c r="H500" s="29" t="s">
        <v>679</v>
      </c>
      <c r="I500" s="34">
        <v>587</v>
      </c>
      <c r="J500" s="32">
        <v>2070109</v>
      </c>
      <c r="K500" s="32" t="s">
        <v>679</v>
      </c>
      <c r="L500" s="32">
        <v>0</v>
      </c>
      <c r="M500" s="32">
        <f t="shared" si="16"/>
        <v>587</v>
      </c>
      <c r="N500">
        <f t="shared" si="17"/>
        <v>0.247018739352641</v>
      </c>
    </row>
    <row r="501" ht="18" customHeight="1" spans="1:14">
      <c r="A501" s="22">
        <v>2070110</v>
      </c>
      <c r="B501" s="29" t="s">
        <v>680</v>
      </c>
      <c r="C501" s="30">
        <v>0</v>
      </c>
      <c r="D501" s="26">
        <v>0</v>
      </c>
      <c r="E501" s="26">
        <v>0</v>
      </c>
      <c r="F501" s="27"/>
      <c r="G501" s="28"/>
      <c r="H501" s="29" t="s">
        <v>681</v>
      </c>
      <c r="I501" s="34">
        <v>0</v>
      </c>
      <c r="J501" s="32">
        <v>2070110</v>
      </c>
      <c r="K501" s="32" t="s">
        <v>681</v>
      </c>
      <c r="L501" s="32">
        <v>0</v>
      </c>
      <c r="M501" s="32">
        <f t="shared" si="16"/>
        <v>0</v>
      </c>
      <c r="N501" t="e">
        <f t="shared" si="17"/>
        <v>#DIV/0!</v>
      </c>
    </row>
    <row r="502" ht="18" customHeight="1" spans="1:14">
      <c r="A502" s="22">
        <v>2070111</v>
      </c>
      <c r="B502" s="29" t="s">
        <v>682</v>
      </c>
      <c r="C502" s="30">
        <v>0</v>
      </c>
      <c r="D502" s="26">
        <v>0</v>
      </c>
      <c r="E502" s="26">
        <v>0</v>
      </c>
      <c r="F502" s="27"/>
      <c r="G502" s="28">
        <v>-1</v>
      </c>
      <c r="H502" s="29" t="s">
        <v>683</v>
      </c>
      <c r="I502" s="34">
        <v>20</v>
      </c>
      <c r="J502" s="32">
        <v>2070111</v>
      </c>
      <c r="K502" s="32" t="s">
        <v>683</v>
      </c>
      <c r="L502" s="32">
        <v>0</v>
      </c>
      <c r="M502" s="32">
        <f t="shared" si="16"/>
        <v>20</v>
      </c>
      <c r="N502">
        <f t="shared" si="17"/>
        <v>-1</v>
      </c>
    </row>
    <row r="503" ht="18" customHeight="1" spans="1:14">
      <c r="A503" s="22">
        <v>2070112</v>
      </c>
      <c r="B503" s="29" t="s">
        <v>684</v>
      </c>
      <c r="C503" s="30">
        <v>173.71</v>
      </c>
      <c r="D503" s="26">
        <v>173.71</v>
      </c>
      <c r="E503" s="26">
        <v>155</v>
      </c>
      <c r="F503" s="27">
        <f>E503/D503</f>
        <v>0.892291750618847</v>
      </c>
      <c r="G503" s="28">
        <v>-0.0988372093023255</v>
      </c>
      <c r="H503" s="29" t="s">
        <v>685</v>
      </c>
      <c r="I503" s="34">
        <v>172</v>
      </c>
      <c r="J503" s="32">
        <v>2070112</v>
      </c>
      <c r="K503" s="32" t="s">
        <v>685</v>
      </c>
      <c r="L503" s="32">
        <v>0</v>
      </c>
      <c r="M503" s="32">
        <f t="shared" si="16"/>
        <v>172</v>
      </c>
      <c r="N503">
        <f t="shared" si="17"/>
        <v>-0.0988372093023255</v>
      </c>
    </row>
    <row r="504" ht="18" customHeight="1" spans="1:14">
      <c r="A504" s="22">
        <v>2070113</v>
      </c>
      <c r="B504" s="29" t="s">
        <v>686</v>
      </c>
      <c r="C504" s="30">
        <v>5</v>
      </c>
      <c r="D504" s="26">
        <v>5</v>
      </c>
      <c r="E504" s="26">
        <v>56</v>
      </c>
      <c r="F504" s="27">
        <f>E504/D504</f>
        <v>11.2</v>
      </c>
      <c r="G504" s="28">
        <v>10.2</v>
      </c>
      <c r="H504" s="29" t="s">
        <v>687</v>
      </c>
      <c r="I504" s="34">
        <v>5</v>
      </c>
      <c r="J504" s="32">
        <v>2070113</v>
      </c>
      <c r="K504" s="32" t="s">
        <v>687</v>
      </c>
      <c r="L504" s="32">
        <v>0</v>
      </c>
      <c r="M504" s="32">
        <f t="shared" si="16"/>
        <v>5</v>
      </c>
      <c r="N504">
        <f t="shared" si="17"/>
        <v>10.2</v>
      </c>
    </row>
    <row r="505" ht="18" customHeight="1" spans="1:14">
      <c r="A505" s="22">
        <v>2070114</v>
      </c>
      <c r="B505" s="29" t="s">
        <v>688</v>
      </c>
      <c r="C505" s="30">
        <v>64.31</v>
      </c>
      <c r="D505" s="26">
        <v>64.31</v>
      </c>
      <c r="E505" s="26">
        <v>52</v>
      </c>
      <c r="F505" s="27">
        <f>E505/D505</f>
        <v>0.808583424039807</v>
      </c>
      <c r="G505" s="28">
        <v>-0.815602836879433</v>
      </c>
      <c r="H505" s="29" t="s">
        <v>689</v>
      </c>
      <c r="I505" s="34">
        <v>282</v>
      </c>
      <c r="J505" s="32">
        <v>2070114</v>
      </c>
      <c r="K505" s="32" t="s">
        <v>689</v>
      </c>
      <c r="L505" s="32">
        <v>0</v>
      </c>
      <c r="M505" s="32">
        <f t="shared" si="16"/>
        <v>282</v>
      </c>
      <c r="N505">
        <f t="shared" si="17"/>
        <v>-0.815602836879433</v>
      </c>
    </row>
    <row r="506" ht="18" customHeight="1" spans="1:14">
      <c r="A506" s="22">
        <v>2070199</v>
      </c>
      <c r="B506" s="29" t="s">
        <v>690</v>
      </c>
      <c r="C506" s="30">
        <v>0</v>
      </c>
      <c r="D506" s="26">
        <v>0</v>
      </c>
      <c r="E506" s="26">
        <v>551</v>
      </c>
      <c r="F506" s="27">
        <v>0</v>
      </c>
      <c r="G506" s="28">
        <v>4.24761904761905</v>
      </c>
      <c r="H506" s="29" t="s">
        <v>691</v>
      </c>
      <c r="I506" s="34">
        <v>105</v>
      </c>
      <c r="J506" s="32">
        <v>2070199</v>
      </c>
      <c r="K506" s="32" t="s">
        <v>691</v>
      </c>
      <c r="L506" s="32">
        <v>0</v>
      </c>
      <c r="M506" s="32">
        <f t="shared" si="16"/>
        <v>105</v>
      </c>
      <c r="N506">
        <f t="shared" si="17"/>
        <v>4.24761904761905</v>
      </c>
    </row>
    <row r="507" ht="18" customHeight="1" spans="1:14">
      <c r="A507" s="22">
        <v>20702</v>
      </c>
      <c r="B507" s="23" t="s">
        <v>692</v>
      </c>
      <c r="C507" s="24">
        <v>111.25</v>
      </c>
      <c r="D507" s="25">
        <v>111.25</v>
      </c>
      <c r="E507" s="26">
        <v>115</v>
      </c>
      <c r="F507" s="27">
        <f>E507/D507</f>
        <v>1.03370786516854</v>
      </c>
      <c r="G507" s="28">
        <v>-0.0336134453781513</v>
      </c>
      <c r="H507" s="23" t="s">
        <v>693</v>
      </c>
      <c r="I507" s="31">
        <f>SUM(I508:I514)</f>
        <v>119</v>
      </c>
      <c r="J507" s="32">
        <v>20702</v>
      </c>
      <c r="K507" s="32" t="s">
        <v>693</v>
      </c>
      <c r="L507" s="32">
        <v>0</v>
      </c>
      <c r="M507" s="32">
        <f t="shared" si="16"/>
        <v>119</v>
      </c>
      <c r="N507">
        <f t="shared" si="17"/>
        <v>-0.0336134453781513</v>
      </c>
    </row>
    <row r="508" ht="18" customHeight="1" spans="1:14">
      <c r="A508" s="22">
        <v>2070201</v>
      </c>
      <c r="B508" s="29" t="s">
        <v>13</v>
      </c>
      <c r="C508" s="30">
        <v>0</v>
      </c>
      <c r="D508" s="26">
        <v>0</v>
      </c>
      <c r="E508" s="26">
        <v>0</v>
      </c>
      <c r="F508" s="27"/>
      <c r="G508" s="28"/>
      <c r="H508" s="29" t="s">
        <v>14</v>
      </c>
      <c r="I508" s="34">
        <v>0</v>
      </c>
      <c r="J508" s="32">
        <v>2070201</v>
      </c>
      <c r="K508" s="32" t="s">
        <v>14</v>
      </c>
      <c r="L508" s="32">
        <v>0</v>
      </c>
      <c r="M508" s="32">
        <f t="shared" si="16"/>
        <v>0</v>
      </c>
      <c r="N508" t="e">
        <f t="shared" si="17"/>
        <v>#DIV/0!</v>
      </c>
    </row>
    <row r="509" ht="18" customHeight="1" spans="1:14">
      <c r="A509" s="22">
        <v>2070202</v>
      </c>
      <c r="B509" s="29" t="s">
        <v>15</v>
      </c>
      <c r="C509" s="30">
        <v>0</v>
      </c>
      <c r="D509" s="26">
        <v>0</v>
      </c>
      <c r="E509" s="26">
        <v>0</v>
      </c>
      <c r="F509" s="27"/>
      <c r="G509" s="28"/>
      <c r="H509" s="29" t="s">
        <v>16</v>
      </c>
      <c r="I509" s="34">
        <v>0</v>
      </c>
      <c r="J509" s="32">
        <v>2070202</v>
      </c>
      <c r="K509" s="32" t="s">
        <v>16</v>
      </c>
      <c r="L509" s="32">
        <v>0</v>
      </c>
      <c r="M509" s="32">
        <f t="shared" si="16"/>
        <v>0</v>
      </c>
      <c r="N509" t="e">
        <f t="shared" si="17"/>
        <v>#DIV/0!</v>
      </c>
    </row>
    <row r="510" ht="18" customHeight="1" spans="1:14">
      <c r="A510" s="22">
        <v>2070203</v>
      </c>
      <c r="B510" s="29" t="s">
        <v>17</v>
      </c>
      <c r="C510" s="30">
        <v>0</v>
      </c>
      <c r="D510" s="26">
        <v>0</v>
      </c>
      <c r="E510" s="26">
        <v>0</v>
      </c>
      <c r="F510" s="27"/>
      <c r="G510" s="28"/>
      <c r="H510" s="29" t="s">
        <v>18</v>
      </c>
      <c r="I510" s="34">
        <v>0</v>
      </c>
      <c r="J510" s="32">
        <v>2070203</v>
      </c>
      <c r="K510" s="32" t="s">
        <v>18</v>
      </c>
      <c r="L510" s="32">
        <v>0</v>
      </c>
      <c r="M510" s="32">
        <f t="shared" si="16"/>
        <v>0</v>
      </c>
      <c r="N510" t="e">
        <f t="shared" si="17"/>
        <v>#DIV/0!</v>
      </c>
    </row>
    <row r="511" ht="18" customHeight="1" spans="1:14">
      <c r="A511" s="22">
        <v>2070204</v>
      </c>
      <c r="B511" s="29" t="s">
        <v>694</v>
      </c>
      <c r="C511" s="30">
        <v>111.25</v>
      </c>
      <c r="D511" s="26">
        <v>111.25</v>
      </c>
      <c r="E511" s="26">
        <v>105</v>
      </c>
      <c r="F511" s="27">
        <f>E511/D511</f>
        <v>0.943820224719101</v>
      </c>
      <c r="G511" s="28">
        <v>-0.117647058823529</v>
      </c>
      <c r="H511" s="29" t="s">
        <v>695</v>
      </c>
      <c r="I511" s="34">
        <v>119</v>
      </c>
      <c r="J511" s="32">
        <v>2070204</v>
      </c>
      <c r="K511" s="32" t="s">
        <v>695</v>
      </c>
      <c r="L511" s="32">
        <v>0</v>
      </c>
      <c r="M511" s="32">
        <f t="shared" si="16"/>
        <v>119</v>
      </c>
      <c r="N511">
        <f t="shared" si="17"/>
        <v>-0.117647058823529</v>
      </c>
    </row>
    <row r="512" ht="18" customHeight="1" spans="1:14">
      <c r="A512" s="22">
        <v>2070205</v>
      </c>
      <c r="B512" s="29" t="s">
        <v>696</v>
      </c>
      <c r="C512" s="30">
        <v>0</v>
      </c>
      <c r="D512" s="26">
        <v>0</v>
      </c>
      <c r="E512" s="26">
        <v>2</v>
      </c>
      <c r="F512" s="27">
        <v>0</v>
      </c>
      <c r="G512" s="28">
        <v>1</v>
      </c>
      <c r="H512" s="29" t="s">
        <v>697</v>
      </c>
      <c r="I512" s="34">
        <v>0</v>
      </c>
      <c r="J512" s="32">
        <v>2070205</v>
      </c>
      <c r="K512" s="32" t="s">
        <v>697</v>
      </c>
      <c r="L512" s="32">
        <v>0</v>
      </c>
      <c r="M512" s="32">
        <f t="shared" si="16"/>
        <v>0</v>
      </c>
      <c r="N512" t="e">
        <f t="shared" si="17"/>
        <v>#DIV/0!</v>
      </c>
    </row>
    <row r="513" ht="18" customHeight="1" spans="1:14">
      <c r="A513" s="22">
        <v>2070206</v>
      </c>
      <c r="B513" s="29" t="s">
        <v>698</v>
      </c>
      <c r="C513" s="30">
        <v>0</v>
      </c>
      <c r="D513" s="26">
        <v>0</v>
      </c>
      <c r="E513" s="26">
        <v>0</v>
      </c>
      <c r="F513" s="27"/>
      <c r="G513" s="28"/>
      <c r="H513" s="29" t="s">
        <v>699</v>
      </c>
      <c r="I513" s="34">
        <v>0</v>
      </c>
      <c r="J513" s="32">
        <v>2070206</v>
      </c>
      <c r="K513" s="32" t="s">
        <v>699</v>
      </c>
      <c r="L513" s="32">
        <v>0</v>
      </c>
      <c r="M513" s="32">
        <f t="shared" si="16"/>
        <v>0</v>
      </c>
      <c r="N513" t="e">
        <f t="shared" si="17"/>
        <v>#DIV/0!</v>
      </c>
    </row>
    <row r="514" ht="18" customHeight="1" spans="1:14">
      <c r="A514" s="22">
        <v>2070299</v>
      </c>
      <c r="B514" s="29" t="s">
        <v>700</v>
      </c>
      <c r="C514" s="30">
        <v>0</v>
      </c>
      <c r="D514" s="26">
        <v>0</v>
      </c>
      <c r="E514" s="26">
        <v>8</v>
      </c>
      <c r="F514" s="27">
        <v>0</v>
      </c>
      <c r="G514" s="28">
        <v>1</v>
      </c>
      <c r="H514" s="29" t="s">
        <v>701</v>
      </c>
      <c r="I514" s="34">
        <v>0</v>
      </c>
      <c r="J514" s="32">
        <v>2070299</v>
      </c>
      <c r="K514" s="32" t="s">
        <v>701</v>
      </c>
      <c r="L514" s="32">
        <v>0</v>
      </c>
      <c r="M514" s="32">
        <f t="shared" si="16"/>
        <v>0</v>
      </c>
      <c r="N514" t="e">
        <f t="shared" si="17"/>
        <v>#DIV/0!</v>
      </c>
    </row>
    <row r="515" ht="18" customHeight="1" spans="1:14">
      <c r="A515" s="22">
        <v>20703</v>
      </c>
      <c r="B515" s="23" t="s">
        <v>702</v>
      </c>
      <c r="C515" s="24">
        <v>7860.58</v>
      </c>
      <c r="D515" s="25">
        <v>7860.58</v>
      </c>
      <c r="E515" s="26">
        <v>5722</v>
      </c>
      <c r="F515" s="27">
        <f>E515/D515</f>
        <v>0.727936106495958</v>
      </c>
      <c r="G515" s="28">
        <v>-0.12212335072108</v>
      </c>
      <c r="H515" s="23" t="s">
        <v>703</v>
      </c>
      <c r="I515" s="31">
        <f>SUM(I516:I525)</f>
        <v>6518</v>
      </c>
      <c r="J515" s="32">
        <v>20703</v>
      </c>
      <c r="K515" s="32" t="s">
        <v>703</v>
      </c>
      <c r="L515" s="32">
        <v>0</v>
      </c>
      <c r="M515" s="32">
        <f t="shared" si="16"/>
        <v>6518</v>
      </c>
      <c r="N515">
        <f t="shared" si="17"/>
        <v>-0.12212335072108</v>
      </c>
    </row>
    <row r="516" ht="18" customHeight="1" spans="1:14">
      <c r="A516" s="22">
        <v>2070301</v>
      </c>
      <c r="B516" s="29" t="s">
        <v>13</v>
      </c>
      <c r="C516" s="30">
        <v>0</v>
      </c>
      <c r="D516" s="26">
        <v>0</v>
      </c>
      <c r="E516" s="26">
        <v>0</v>
      </c>
      <c r="F516" s="27"/>
      <c r="G516" s="28"/>
      <c r="H516" s="29" t="s">
        <v>14</v>
      </c>
      <c r="I516" s="34">
        <v>0</v>
      </c>
      <c r="J516" s="32">
        <v>2070301</v>
      </c>
      <c r="K516" s="32" t="s">
        <v>14</v>
      </c>
      <c r="L516" s="32">
        <v>0</v>
      </c>
      <c r="M516" s="32">
        <f t="shared" ref="M516:M579" si="18">I516-L516</f>
        <v>0</v>
      </c>
      <c r="N516" t="e">
        <f t="shared" si="17"/>
        <v>#DIV/0!</v>
      </c>
    </row>
    <row r="517" ht="18" customHeight="1" spans="1:14">
      <c r="A517" s="22">
        <v>2070302</v>
      </c>
      <c r="B517" s="29" t="s">
        <v>15</v>
      </c>
      <c r="C517" s="30">
        <v>0</v>
      </c>
      <c r="D517" s="26">
        <v>0</v>
      </c>
      <c r="E517" s="26">
        <v>0</v>
      </c>
      <c r="F517" s="27"/>
      <c r="G517" s="28"/>
      <c r="H517" s="29" t="s">
        <v>16</v>
      </c>
      <c r="I517" s="34">
        <v>0</v>
      </c>
      <c r="J517" s="32">
        <v>2070302</v>
      </c>
      <c r="K517" s="32" t="s">
        <v>16</v>
      </c>
      <c r="L517" s="32">
        <v>0</v>
      </c>
      <c r="M517" s="32">
        <f t="shared" si="18"/>
        <v>0</v>
      </c>
      <c r="N517" t="e">
        <f t="shared" ref="N517:N580" si="19">E517/M517-1</f>
        <v>#DIV/0!</v>
      </c>
    </row>
    <row r="518" ht="18" customHeight="1" spans="1:14">
      <c r="A518" s="22">
        <v>2070303</v>
      </c>
      <c r="B518" s="29" t="s">
        <v>17</v>
      </c>
      <c r="C518" s="30">
        <v>0</v>
      </c>
      <c r="D518" s="26">
        <v>0</v>
      </c>
      <c r="E518" s="26">
        <v>0</v>
      </c>
      <c r="F518" s="27"/>
      <c r="G518" s="28"/>
      <c r="H518" s="29" t="s">
        <v>18</v>
      </c>
      <c r="I518" s="34">
        <v>0</v>
      </c>
      <c r="J518" s="32">
        <v>2070303</v>
      </c>
      <c r="K518" s="32" t="s">
        <v>18</v>
      </c>
      <c r="L518" s="32">
        <v>0</v>
      </c>
      <c r="M518" s="32">
        <f t="shared" si="18"/>
        <v>0</v>
      </c>
      <c r="N518" t="e">
        <f t="shared" si="19"/>
        <v>#DIV/0!</v>
      </c>
    </row>
    <row r="519" ht="18" customHeight="1" spans="1:14">
      <c r="A519" s="22">
        <v>2070304</v>
      </c>
      <c r="B519" s="29" t="s">
        <v>704</v>
      </c>
      <c r="C519" s="30">
        <v>0</v>
      </c>
      <c r="D519" s="26">
        <v>0</v>
      </c>
      <c r="E519" s="26">
        <v>0</v>
      </c>
      <c r="F519" s="27"/>
      <c r="G519" s="28"/>
      <c r="H519" s="29" t="s">
        <v>705</v>
      </c>
      <c r="I519" s="34">
        <v>0</v>
      </c>
      <c r="J519" s="32">
        <v>2070304</v>
      </c>
      <c r="K519" s="32" t="s">
        <v>705</v>
      </c>
      <c r="L519" s="32">
        <v>0</v>
      </c>
      <c r="M519" s="32">
        <f t="shared" si="18"/>
        <v>0</v>
      </c>
      <c r="N519" t="e">
        <f t="shared" si="19"/>
        <v>#DIV/0!</v>
      </c>
    </row>
    <row r="520" ht="18" customHeight="1" spans="1:14">
      <c r="A520" s="22">
        <v>2070305</v>
      </c>
      <c r="B520" s="29" t="s">
        <v>706</v>
      </c>
      <c r="C520" s="30">
        <v>125</v>
      </c>
      <c r="D520" s="26">
        <v>125</v>
      </c>
      <c r="E520" s="26">
        <v>56</v>
      </c>
      <c r="F520" s="27">
        <f>E520/D520</f>
        <v>0.448</v>
      </c>
      <c r="G520" s="28">
        <v>1.33333333333333</v>
      </c>
      <c r="H520" s="29" t="s">
        <v>707</v>
      </c>
      <c r="I520" s="34">
        <v>24</v>
      </c>
      <c r="J520" s="32">
        <v>2070305</v>
      </c>
      <c r="K520" s="32" t="s">
        <v>707</v>
      </c>
      <c r="L520" s="32">
        <v>0</v>
      </c>
      <c r="M520" s="32">
        <f t="shared" si="18"/>
        <v>24</v>
      </c>
      <c r="N520">
        <f t="shared" si="19"/>
        <v>1.33333333333333</v>
      </c>
    </row>
    <row r="521" ht="18" customHeight="1" spans="1:14">
      <c r="A521" s="22">
        <v>2070306</v>
      </c>
      <c r="B521" s="29" t="s">
        <v>708</v>
      </c>
      <c r="C521" s="30">
        <v>0</v>
      </c>
      <c r="D521" s="26">
        <v>0</v>
      </c>
      <c r="E521" s="26">
        <v>70</v>
      </c>
      <c r="F521" s="27">
        <v>0</v>
      </c>
      <c r="G521" s="28">
        <v>1.33333333333333</v>
      </c>
      <c r="H521" s="29" t="s">
        <v>709</v>
      </c>
      <c r="I521" s="34">
        <v>30</v>
      </c>
      <c r="J521" s="32">
        <v>2070306</v>
      </c>
      <c r="K521" s="32" t="s">
        <v>709</v>
      </c>
      <c r="L521" s="32">
        <v>0</v>
      </c>
      <c r="M521" s="32">
        <f t="shared" si="18"/>
        <v>30</v>
      </c>
      <c r="N521">
        <f t="shared" si="19"/>
        <v>1.33333333333333</v>
      </c>
    </row>
    <row r="522" ht="18" customHeight="1" spans="1:14">
      <c r="A522" s="22">
        <v>2070307</v>
      </c>
      <c r="B522" s="29" t="s">
        <v>710</v>
      </c>
      <c r="C522" s="30">
        <v>7421.21</v>
      </c>
      <c r="D522" s="26">
        <v>7421.21</v>
      </c>
      <c r="E522" s="26">
        <v>4624</v>
      </c>
      <c r="F522" s="27">
        <f>E522/D522</f>
        <v>0.623078985771862</v>
      </c>
      <c r="G522" s="28">
        <v>-0.257904028245867</v>
      </c>
      <c r="H522" s="29" t="s">
        <v>711</v>
      </c>
      <c r="I522" s="34">
        <v>6231</v>
      </c>
      <c r="J522" s="32">
        <v>2070307</v>
      </c>
      <c r="K522" s="32" t="s">
        <v>711</v>
      </c>
      <c r="L522" s="32">
        <v>0</v>
      </c>
      <c r="M522" s="32">
        <f t="shared" si="18"/>
        <v>6231</v>
      </c>
      <c r="N522">
        <f t="shared" si="19"/>
        <v>-0.257904028245867</v>
      </c>
    </row>
    <row r="523" ht="18" customHeight="1" spans="1:14">
      <c r="A523" s="22">
        <v>2070308</v>
      </c>
      <c r="B523" s="29" t="s">
        <v>712</v>
      </c>
      <c r="C523" s="30">
        <v>314.37</v>
      </c>
      <c r="D523" s="26">
        <v>314.37</v>
      </c>
      <c r="E523" s="26">
        <v>492</v>
      </c>
      <c r="F523" s="27">
        <f>E523/D523</f>
        <v>1.5650348315679</v>
      </c>
      <c r="G523" s="28">
        <v>1.11158798283262</v>
      </c>
      <c r="H523" s="29" t="s">
        <v>713</v>
      </c>
      <c r="I523" s="34">
        <v>233</v>
      </c>
      <c r="J523" s="32">
        <v>2070308</v>
      </c>
      <c r="K523" s="32" t="s">
        <v>713</v>
      </c>
      <c r="L523" s="32">
        <v>0</v>
      </c>
      <c r="M523" s="32">
        <f t="shared" si="18"/>
        <v>233</v>
      </c>
      <c r="N523">
        <f t="shared" si="19"/>
        <v>1.11158798283262</v>
      </c>
    </row>
    <row r="524" ht="18" customHeight="1" spans="1:14">
      <c r="A524" s="22">
        <v>2070309</v>
      </c>
      <c r="B524" s="29" t="s">
        <v>714</v>
      </c>
      <c r="C524" s="30">
        <v>0</v>
      </c>
      <c r="D524" s="26">
        <v>0</v>
      </c>
      <c r="E524" s="26">
        <v>0</v>
      </c>
      <c r="F524" s="27"/>
      <c r="G524" s="28"/>
      <c r="H524" s="29" t="s">
        <v>715</v>
      </c>
      <c r="I524" s="34">
        <v>0</v>
      </c>
      <c r="J524" s="32">
        <v>2070309</v>
      </c>
      <c r="K524" s="32" t="s">
        <v>715</v>
      </c>
      <c r="L524" s="32">
        <v>0</v>
      </c>
      <c r="M524" s="32">
        <f t="shared" si="18"/>
        <v>0</v>
      </c>
      <c r="N524" t="e">
        <f t="shared" si="19"/>
        <v>#DIV/0!</v>
      </c>
    </row>
    <row r="525" ht="18" customHeight="1" spans="1:14">
      <c r="A525" s="22">
        <v>2070399</v>
      </c>
      <c r="B525" s="29" t="s">
        <v>716</v>
      </c>
      <c r="C525" s="30">
        <v>0</v>
      </c>
      <c r="D525" s="26">
        <v>0</v>
      </c>
      <c r="E525" s="26">
        <v>480</v>
      </c>
      <c r="F525" s="27">
        <v>0</v>
      </c>
      <c r="G525" s="28">
        <v>1</v>
      </c>
      <c r="H525" s="29" t="s">
        <v>717</v>
      </c>
      <c r="I525" s="34">
        <v>0</v>
      </c>
      <c r="J525" s="32">
        <v>2070399</v>
      </c>
      <c r="K525" s="32" t="s">
        <v>717</v>
      </c>
      <c r="L525" s="32">
        <v>0</v>
      </c>
      <c r="M525" s="32">
        <f t="shared" si="18"/>
        <v>0</v>
      </c>
      <c r="N525" t="e">
        <f t="shared" si="19"/>
        <v>#DIV/0!</v>
      </c>
    </row>
    <row r="526" ht="18" customHeight="1" spans="1:14">
      <c r="A526" s="22">
        <v>20706</v>
      </c>
      <c r="B526" s="42" t="s">
        <v>718</v>
      </c>
      <c r="C526" s="24">
        <v>0</v>
      </c>
      <c r="D526" s="25">
        <v>0</v>
      </c>
      <c r="E526" s="26">
        <v>0</v>
      </c>
      <c r="F526" s="27"/>
      <c r="G526" s="28">
        <v>-1</v>
      </c>
      <c r="H526" s="23" t="s">
        <v>719</v>
      </c>
      <c r="I526" s="31">
        <f>SUM(I527:I534)</f>
        <v>150</v>
      </c>
      <c r="J526" s="32">
        <v>20706</v>
      </c>
      <c r="K526" s="32" t="s">
        <v>719</v>
      </c>
      <c r="L526" s="32">
        <v>0</v>
      </c>
      <c r="M526" s="32">
        <f t="shared" si="18"/>
        <v>150</v>
      </c>
      <c r="N526">
        <f t="shared" si="19"/>
        <v>-1</v>
      </c>
    </row>
    <row r="527" ht="18" customHeight="1" spans="1:14">
      <c r="A527" s="22">
        <v>2070601</v>
      </c>
      <c r="B527" s="43" t="s">
        <v>13</v>
      </c>
      <c r="C527" s="30">
        <v>0</v>
      </c>
      <c r="D527" s="26">
        <v>0</v>
      </c>
      <c r="E527" s="26">
        <v>0</v>
      </c>
      <c r="F527" s="27"/>
      <c r="G527" s="28"/>
      <c r="H527" s="29" t="s">
        <v>14</v>
      </c>
      <c r="I527" s="34">
        <v>0</v>
      </c>
      <c r="J527" s="32">
        <v>2070601</v>
      </c>
      <c r="K527" s="32" t="s">
        <v>14</v>
      </c>
      <c r="L527" s="32">
        <v>0</v>
      </c>
      <c r="M527" s="32">
        <f t="shared" si="18"/>
        <v>0</v>
      </c>
      <c r="N527" t="e">
        <f t="shared" si="19"/>
        <v>#DIV/0!</v>
      </c>
    </row>
    <row r="528" ht="18" customHeight="1" spans="1:14">
      <c r="A528" s="22">
        <v>2070602</v>
      </c>
      <c r="B528" s="43" t="s">
        <v>15</v>
      </c>
      <c r="C528" s="30">
        <v>0</v>
      </c>
      <c r="D528" s="26">
        <v>0</v>
      </c>
      <c r="E528" s="26">
        <v>0</v>
      </c>
      <c r="F528" s="27"/>
      <c r="G528" s="28"/>
      <c r="H528" s="29" t="s">
        <v>16</v>
      </c>
      <c r="I528" s="34">
        <v>0</v>
      </c>
      <c r="J528" s="32">
        <v>2070602</v>
      </c>
      <c r="K528" s="32" t="s">
        <v>16</v>
      </c>
      <c r="L528" s="32">
        <v>0</v>
      </c>
      <c r="M528" s="32">
        <f t="shared" si="18"/>
        <v>0</v>
      </c>
      <c r="N528" t="e">
        <f t="shared" si="19"/>
        <v>#DIV/0!</v>
      </c>
    </row>
    <row r="529" ht="18" customHeight="1" spans="1:14">
      <c r="A529" s="22">
        <v>2070603</v>
      </c>
      <c r="B529" s="43" t="s">
        <v>17</v>
      </c>
      <c r="C529" s="30">
        <v>0</v>
      </c>
      <c r="D529" s="26">
        <v>0</v>
      </c>
      <c r="E529" s="26">
        <v>0</v>
      </c>
      <c r="F529" s="27"/>
      <c r="G529" s="28"/>
      <c r="H529" s="29" t="s">
        <v>18</v>
      </c>
      <c r="I529" s="34">
        <v>0</v>
      </c>
      <c r="J529" s="32">
        <v>2070603</v>
      </c>
      <c r="K529" s="32" t="s">
        <v>18</v>
      </c>
      <c r="L529" s="32">
        <v>0</v>
      </c>
      <c r="M529" s="32">
        <f t="shared" si="18"/>
        <v>0</v>
      </c>
      <c r="N529" t="e">
        <f t="shared" si="19"/>
        <v>#DIV/0!</v>
      </c>
    </row>
    <row r="530" ht="18" customHeight="1" spans="1:14">
      <c r="A530" s="22">
        <v>2070604</v>
      </c>
      <c r="B530" s="43" t="s">
        <v>720</v>
      </c>
      <c r="C530" s="30">
        <v>0</v>
      </c>
      <c r="D530" s="26">
        <v>0</v>
      </c>
      <c r="E530" s="26">
        <v>0</v>
      </c>
      <c r="F530" s="27"/>
      <c r="G530" s="28"/>
      <c r="H530" s="29" t="s">
        <v>721</v>
      </c>
      <c r="I530" s="34">
        <v>0</v>
      </c>
      <c r="J530" s="32">
        <v>2070604</v>
      </c>
      <c r="K530" s="32" t="s">
        <v>721</v>
      </c>
      <c r="L530" s="32">
        <v>0</v>
      </c>
      <c r="M530" s="32">
        <f t="shared" si="18"/>
        <v>0</v>
      </c>
      <c r="N530" t="e">
        <f t="shared" si="19"/>
        <v>#DIV/0!</v>
      </c>
    </row>
    <row r="531" ht="18" customHeight="1" spans="1:14">
      <c r="A531" s="22">
        <v>2070605</v>
      </c>
      <c r="B531" s="43" t="s">
        <v>722</v>
      </c>
      <c r="C531" s="30">
        <v>0</v>
      </c>
      <c r="D531" s="26">
        <v>0</v>
      </c>
      <c r="E531" s="26">
        <v>0</v>
      </c>
      <c r="F531" s="27"/>
      <c r="G531" s="28"/>
      <c r="H531" s="29" t="s">
        <v>723</v>
      </c>
      <c r="I531" s="34">
        <v>0</v>
      </c>
      <c r="J531" s="32">
        <v>2070605</v>
      </c>
      <c r="K531" s="32" t="s">
        <v>723</v>
      </c>
      <c r="L531" s="32">
        <v>0</v>
      </c>
      <c r="M531" s="32">
        <f t="shared" si="18"/>
        <v>0</v>
      </c>
      <c r="N531" t="e">
        <f t="shared" si="19"/>
        <v>#DIV/0!</v>
      </c>
    </row>
    <row r="532" ht="18" customHeight="1" spans="1:14">
      <c r="A532" s="22">
        <v>2070606</v>
      </c>
      <c r="B532" s="43" t="s">
        <v>724</v>
      </c>
      <c r="C532" s="30">
        <v>0</v>
      </c>
      <c r="D532" s="26">
        <v>0</v>
      </c>
      <c r="E532" s="26">
        <v>0</v>
      </c>
      <c r="F532" s="27"/>
      <c r="G532" s="28"/>
      <c r="H532" s="29" t="s">
        <v>725</v>
      </c>
      <c r="I532" s="34">
        <v>0</v>
      </c>
      <c r="J532" s="32">
        <v>2070606</v>
      </c>
      <c r="K532" s="32" t="s">
        <v>725</v>
      </c>
      <c r="L532" s="32">
        <v>0</v>
      </c>
      <c r="M532" s="32">
        <f t="shared" si="18"/>
        <v>0</v>
      </c>
      <c r="N532" t="e">
        <f t="shared" si="19"/>
        <v>#DIV/0!</v>
      </c>
    </row>
    <row r="533" ht="18" customHeight="1" spans="1:14">
      <c r="A533" s="22">
        <v>2070607</v>
      </c>
      <c r="B533" s="43" t="s">
        <v>726</v>
      </c>
      <c r="C533" s="30">
        <v>0</v>
      </c>
      <c r="D533" s="26">
        <v>0</v>
      </c>
      <c r="E533" s="26">
        <v>0</v>
      </c>
      <c r="F533" s="27"/>
      <c r="G533" s="28">
        <v>-1</v>
      </c>
      <c r="H533" s="29" t="s">
        <v>727</v>
      </c>
      <c r="I533" s="34">
        <v>150</v>
      </c>
      <c r="J533" s="32">
        <v>2070607</v>
      </c>
      <c r="K533" s="32" t="s">
        <v>727</v>
      </c>
      <c r="L533" s="32">
        <v>0</v>
      </c>
      <c r="M533" s="32">
        <f t="shared" si="18"/>
        <v>150</v>
      </c>
      <c r="N533">
        <f t="shared" si="19"/>
        <v>-1</v>
      </c>
    </row>
    <row r="534" ht="18" customHeight="1" spans="1:14">
      <c r="A534" s="22">
        <v>2070699</v>
      </c>
      <c r="B534" s="43" t="s">
        <v>728</v>
      </c>
      <c r="C534" s="30">
        <v>0</v>
      </c>
      <c r="D534" s="26">
        <v>0</v>
      </c>
      <c r="E534" s="26">
        <v>0</v>
      </c>
      <c r="F534" s="27"/>
      <c r="G534" s="28"/>
      <c r="H534" s="29" t="s">
        <v>729</v>
      </c>
      <c r="I534" s="34">
        <v>0</v>
      </c>
      <c r="J534" s="32">
        <v>2070699</v>
      </c>
      <c r="K534" s="32" t="s">
        <v>729</v>
      </c>
      <c r="L534" s="32">
        <v>0</v>
      </c>
      <c r="M534" s="32">
        <f t="shared" si="18"/>
        <v>0</v>
      </c>
      <c r="N534" t="e">
        <f t="shared" si="19"/>
        <v>#DIV/0!</v>
      </c>
    </row>
    <row r="535" ht="18" customHeight="1" spans="1:14">
      <c r="A535" s="22">
        <v>20708</v>
      </c>
      <c r="B535" s="42" t="s">
        <v>730</v>
      </c>
      <c r="C535" s="24">
        <v>1887.21</v>
      </c>
      <c r="D535" s="25">
        <v>1887.21</v>
      </c>
      <c r="E535" s="26">
        <v>1814</v>
      </c>
      <c r="F535" s="27">
        <f>E535/D535</f>
        <v>0.961207284827868</v>
      </c>
      <c r="G535" s="28">
        <v>-0.024731182795699</v>
      </c>
      <c r="H535" s="23" t="s">
        <v>731</v>
      </c>
      <c r="I535" s="31">
        <f>SUM(I536:I542)</f>
        <v>1860</v>
      </c>
      <c r="J535" s="32">
        <v>20708</v>
      </c>
      <c r="K535" s="32" t="s">
        <v>731</v>
      </c>
      <c r="L535" s="32">
        <v>0</v>
      </c>
      <c r="M535" s="32">
        <f t="shared" si="18"/>
        <v>1860</v>
      </c>
      <c r="N535">
        <f t="shared" si="19"/>
        <v>-0.024731182795699</v>
      </c>
    </row>
    <row r="536" ht="18" customHeight="1" spans="1:14">
      <c r="A536" s="22">
        <v>2070801</v>
      </c>
      <c r="B536" s="43" t="s">
        <v>13</v>
      </c>
      <c r="C536" s="30">
        <v>0</v>
      </c>
      <c r="D536" s="26">
        <v>0</v>
      </c>
      <c r="E536" s="26">
        <v>0</v>
      </c>
      <c r="F536" s="27"/>
      <c r="G536" s="28"/>
      <c r="H536" s="29" t="s">
        <v>14</v>
      </c>
      <c r="I536" s="34">
        <v>0</v>
      </c>
      <c r="J536" s="32">
        <v>2070801</v>
      </c>
      <c r="K536" s="32" t="s">
        <v>14</v>
      </c>
      <c r="L536" s="32">
        <v>0</v>
      </c>
      <c r="M536" s="32">
        <f t="shared" si="18"/>
        <v>0</v>
      </c>
      <c r="N536" t="e">
        <f t="shared" si="19"/>
        <v>#DIV/0!</v>
      </c>
    </row>
    <row r="537" ht="18" customHeight="1" spans="1:14">
      <c r="A537" s="22">
        <v>2070802</v>
      </c>
      <c r="B537" s="43" t="s">
        <v>15</v>
      </c>
      <c r="C537" s="30">
        <v>0</v>
      </c>
      <c r="D537" s="26">
        <v>0</v>
      </c>
      <c r="E537" s="26">
        <v>0</v>
      </c>
      <c r="F537" s="27"/>
      <c r="G537" s="28"/>
      <c r="H537" s="29" t="s">
        <v>16</v>
      </c>
      <c r="I537" s="34">
        <v>0</v>
      </c>
      <c r="J537" s="32">
        <v>2070802</v>
      </c>
      <c r="K537" s="32" t="s">
        <v>16</v>
      </c>
      <c r="L537" s="32">
        <v>0</v>
      </c>
      <c r="M537" s="32">
        <f t="shared" si="18"/>
        <v>0</v>
      </c>
      <c r="N537" t="e">
        <f t="shared" si="19"/>
        <v>#DIV/0!</v>
      </c>
    </row>
    <row r="538" ht="18" customHeight="1" spans="1:14">
      <c r="A538" s="22">
        <v>2070803</v>
      </c>
      <c r="B538" s="43" t="s">
        <v>17</v>
      </c>
      <c r="C538" s="30">
        <v>0</v>
      </c>
      <c r="D538" s="26">
        <v>0</v>
      </c>
      <c r="E538" s="26">
        <v>0</v>
      </c>
      <c r="F538" s="27"/>
      <c r="G538" s="28"/>
      <c r="H538" s="29" t="s">
        <v>18</v>
      </c>
      <c r="I538" s="34">
        <v>0</v>
      </c>
      <c r="J538" s="32">
        <v>2070803</v>
      </c>
      <c r="K538" s="32" t="s">
        <v>18</v>
      </c>
      <c r="L538" s="32">
        <v>0</v>
      </c>
      <c r="M538" s="32">
        <f t="shared" si="18"/>
        <v>0</v>
      </c>
      <c r="N538" t="e">
        <f t="shared" si="19"/>
        <v>#DIV/0!</v>
      </c>
    </row>
    <row r="539" ht="18" customHeight="1" spans="1:14">
      <c r="A539" s="22">
        <v>2070806</v>
      </c>
      <c r="B539" s="43" t="s">
        <v>732</v>
      </c>
      <c r="C539" s="30">
        <v>0</v>
      </c>
      <c r="D539" s="26">
        <v>0</v>
      </c>
      <c r="E539" s="26">
        <v>0</v>
      </c>
      <c r="F539" s="27"/>
      <c r="G539" s="28"/>
      <c r="H539" s="29" t="s">
        <v>733</v>
      </c>
      <c r="I539" s="34">
        <v>0</v>
      </c>
      <c r="J539" s="32">
        <v>2070806</v>
      </c>
      <c r="K539" s="32" t="s">
        <v>733</v>
      </c>
      <c r="L539" s="32">
        <v>0</v>
      </c>
      <c r="M539" s="32">
        <f t="shared" si="18"/>
        <v>0</v>
      </c>
      <c r="N539" t="e">
        <f t="shared" si="19"/>
        <v>#DIV/0!</v>
      </c>
    </row>
    <row r="540" ht="18" customHeight="1" spans="1:14">
      <c r="A540" s="22">
        <v>2070807</v>
      </c>
      <c r="B540" s="43" t="s">
        <v>734</v>
      </c>
      <c r="C540" s="30">
        <v>0</v>
      </c>
      <c r="D540" s="26">
        <v>0</v>
      </c>
      <c r="E540" s="26">
        <v>0</v>
      </c>
      <c r="F540" s="27"/>
      <c r="G540" s="28"/>
      <c r="H540" s="29" t="s">
        <v>735</v>
      </c>
      <c r="I540" s="34">
        <v>0</v>
      </c>
      <c r="J540" s="32">
        <v>2070807</v>
      </c>
      <c r="K540" s="32" t="s">
        <v>735</v>
      </c>
      <c r="L540" s="32">
        <v>0</v>
      </c>
      <c r="M540" s="32">
        <f t="shared" si="18"/>
        <v>0</v>
      </c>
      <c r="N540" t="e">
        <f t="shared" si="19"/>
        <v>#DIV/0!</v>
      </c>
    </row>
    <row r="541" ht="18" customHeight="1" spans="1:14">
      <c r="A541" s="22">
        <v>2070808</v>
      </c>
      <c r="B541" s="43" t="s">
        <v>736</v>
      </c>
      <c r="C541" s="30">
        <v>1476.21</v>
      </c>
      <c r="D541" s="26">
        <v>1476.21</v>
      </c>
      <c r="E541" s="26">
        <v>1301</v>
      </c>
      <c r="F541" s="27">
        <f>E541/D541</f>
        <v>0.881310924597449</v>
      </c>
      <c r="G541" s="28">
        <v>-0.0850914205344585</v>
      </c>
      <c r="H541" s="29" t="s">
        <v>737</v>
      </c>
      <c r="I541" s="34">
        <v>1422</v>
      </c>
      <c r="J541" s="32">
        <v>2070808</v>
      </c>
      <c r="K541" s="32" t="s">
        <v>737</v>
      </c>
      <c r="L541" s="32">
        <v>0</v>
      </c>
      <c r="M541" s="32">
        <f t="shared" si="18"/>
        <v>1422</v>
      </c>
      <c r="N541">
        <f t="shared" si="19"/>
        <v>-0.0850914205344585</v>
      </c>
    </row>
    <row r="542" ht="18" customHeight="1" spans="1:14">
      <c r="A542" s="22">
        <v>2070899</v>
      </c>
      <c r="B542" s="43" t="s">
        <v>738</v>
      </c>
      <c r="C542" s="30">
        <v>411</v>
      </c>
      <c r="D542" s="26">
        <v>411</v>
      </c>
      <c r="E542" s="26">
        <v>513</v>
      </c>
      <c r="F542" s="27">
        <f>E542/D542</f>
        <v>1.24817518248175</v>
      </c>
      <c r="G542" s="28">
        <v>0.171232876712329</v>
      </c>
      <c r="H542" s="29" t="s">
        <v>739</v>
      </c>
      <c r="I542" s="34">
        <v>438</v>
      </c>
      <c r="J542" s="32">
        <v>2070899</v>
      </c>
      <c r="K542" s="32" t="s">
        <v>739</v>
      </c>
      <c r="L542" s="32">
        <v>0</v>
      </c>
      <c r="M542" s="32">
        <f t="shared" si="18"/>
        <v>438</v>
      </c>
      <c r="N542">
        <f t="shared" si="19"/>
        <v>0.171232876712329</v>
      </c>
    </row>
    <row r="543" ht="18" customHeight="1" spans="1:14">
      <c r="A543" s="22">
        <v>20799</v>
      </c>
      <c r="B543" s="23" t="s">
        <v>740</v>
      </c>
      <c r="C543" s="24">
        <v>0</v>
      </c>
      <c r="D543" s="25">
        <v>0</v>
      </c>
      <c r="E543" s="26">
        <v>101</v>
      </c>
      <c r="F543" s="27">
        <v>0</v>
      </c>
      <c r="G543" s="28">
        <v>0.553846153846154</v>
      </c>
      <c r="H543" s="23" t="s">
        <v>741</v>
      </c>
      <c r="I543" s="31">
        <f>SUM(I544:I546)</f>
        <v>65</v>
      </c>
      <c r="J543" s="32">
        <v>20799</v>
      </c>
      <c r="K543" s="32" t="s">
        <v>741</v>
      </c>
      <c r="L543" s="32">
        <v>0</v>
      </c>
      <c r="M543" s="32">
        <f t="shared" si="18"/>
        <v>65</v>
      </c>
      <c r="N543">
        <f t="shared" si="19"/>
        <v>0.553846153846154</v>
      </c>
    </row>
    <row r="544" ht="18" customHeight="1" spans="1:14">
      <c r="A544" s="22">
        <v>2079902</v>
      </c>
      <c r="B544" s="29" t="s">
        <v>742</v>
      </c>
      <c r="C544" s="30">
        <v>0</v>
      </c>
      <c r="D544" s="26">
        <v>0</v>
      </c>
      <c r="E544" s="26">
        <v>0</v>
      </c>
      <c r="F544" s="27"/>
      <c r="G544" s="28"/>
      <c r="H544" s="29" t="s">
        <v>743</v>
      </c>
      <c r="I544" s="34">
        <v>0</v>
      </c>
      <c r="J544" s="32">
        <v>2079902</v>
      </c>
      <c r="K544" s="32" t="s">
        <v>743</v>
      </c>
      <c r="L544" s="32">
        <v>0</v>
      </c>
      <c r="M544" s="32">
        <f t="shared" si="18"/>
        <v>0</v>
      </c>
      <c r="N544" t="e">
        <f t="shared" si="19"/>
        <v>#DIV/0!</v>
      </c>
    </row>
    <row r="545" ht="18" customHeight="1" spans="1:14">
      <c r="A545" s="22">
        <v>2079903</v>
      </c>
      <c r="B545" s="29" t="s">
        <v>744</v>
      </c>
      <c r="C545" s="30">
        <v>0</v>
      </c>
      <c r="D545" s="26">
        <v>0</v>
      </c>
      <c r="E545" s="26">
        <v>0</v>
      </c>
      <c r="F545" s="27"/>
      <c r="G545" s="28"/>
      <c r="H545" s="29" t="s">
        <v>745</v>
      </c>
      <c r="I545" s="34">
        <v>0</v>
      </c>
      <c r="J545" s="32">
        <v>2079903</v>
      </c>
      <c r="K545" s="32" t="s">
        <v>745</v>
      </c>
      <c r="L545" s="32">
        <v>0</v>
      </c>
      <c r="M545" s="32">
        <f t="shared" si="18"/>
        <v>0</v>
      </c>
      <c r="N545" t="e">
        <f t="shared" si="19"/>
        <v>#DIV/0!</v>
      </c>
    </row>
    <row r="546" ht="18" customHeight="1" spans="1:14">
      <c r="A546" s="22">
        <v>2079999</v>
      </c>
      <c r="B546" s="29" t="s">
        <v>746</v>
      </c>
      <c r="C546" s="30">
        <v>0</v>
      </c>
      <c r="D546" s="26">
        <v>0</v>
      </c>
      <c r="E546" s="26">
        <v>101</v>
      </c>
      <c r="F546" s="27">
        <v>0</v>
      </c>
      <c r="G546" s="28">
        <v>0.553846153846154</v>
      </c>
      <c r="H546" s="29" t="s">
        <v>747</v>
      </c>
      <c r="I546" s="34">
        <v>65</v>
      </c>
      <c r="J546" s="32">
        <v>2079999</v>
      </c>
      <c r="K546" s="32" t="s">
        <v>747</v>
      </c>
      <c r="L546" s="32">
        <v>0</v>
      </c>
      <c r="M546" s="32">
        <f t="shared" si="18"/>
        <v>65</v>
      </c>
      <c r="N546">
        <f t="shared" si="19"/>
        <v>0.553846153846154</v>
      </c>
    </row>
    <row r="547" ht="18" customHeight="1" spans="1:14">
      <c r="A547" s="22">
        <v>208</v>
      </c>
      <c r="B547" s="23" t="s">
        <v>748</v>
      </c>
      <c r="C547" s="24">
        <v>89833</v>
      </c>
      <c r="D547" s="25">
        <v>89833</v>
      </c>
      <c r="E547" s="26">
        <v>121104</v>
      </c>
      <c r="F547" s="27">
        <f>E547/D547</f>
        <v>1.34810147718544</v>
      </c>
      <c r="G547" s="28">
        <v>0.213953488372093</v>
      </c>
      <c r="H547" s="23" t="s">
        <v>749</v>
      </c>
      <c r="I547" s="31">
        <f>I548+I567+I575+I577+I586+I590+I600+I609+I616+I624+I633+I639+I642+I645+I648+I651+I654+I658+I662+I670+I673</f>
        <v>100084</v>
      </c>
      <c r="J547" s="32">
        <v>208</v>
      </c>
      <c r="K547" s="32" t="s">
        <v>749</v>
      </c>
      <c r="L547" s="32">
        <v>324</v>
      </c>
      <c r="M547" s="32">
        <f t="shared" si="18"/>
        <v>99760</v>
      </c>
      <c r="N547">
        <f t="shared" si="19"/>
        <v>0.213953488372093</v>
      </c>
    </row>
    <row r="548" ht="18" customHeight="1" spans="1:14">
      <c r="A548" s="22">
        <v>20801</v>
      </c>
      <c r="B548" s="23" t="s">
        <v>750</v>
      </c>
      <c r="C548" s="24">
        <v>2311.42</v>
      </c>
      <c r="D548" s="25">
        <v>2311.42</v>
      </c>
      <c r="E548" s="26">
        <v>2548</v>
      </c>
      <c r="F548" s="27">
        <f>E548/D548</f>
        <v>1.10235266632633</v>
      </c>
      <c r="G548" s="28">
        <v>0.0494233937397035</v>
      </c>
      <c r="H548" s="23" t="s">
        <v>751</v>
      </c>
      <c r="I548" s="31">
        <f>SUM(I549:I566)</f>
        <v>2428</v>
      </c>
      <c r="J548" s="32">
        <v>20801</v>
      </c>
      <c r="K548" s="32" t="s">
        <v>751</v>
      </c>
      <c r="L548" s="32">
        <v>0</v>
      </c>
      <c r="M548" s="32">
        <f t="shared" si="18"/>
        <v>2428</v>
      </c>
      <c r="N548">
        <f t="shared" si="19"/>
        <v>0.0494233937397035</v>
      </c>
    </row>
    <row r="549" ht="18" customHeight="1" spans="1:14">
      <c r="A549" s="22">
        <v>2080101</v>
      </c>
      <c r="B549" s="29" t="s">
        <v>13</v>
      </c>
      <c r="C549" s="30">
        <v>202.46</v>
      </c>
      <c r="D549" s="26">
        <v>202.46</v>
      </c>
      <c r="E549" s="26">
        <v>252</v>
      </c>
      <c r="F549" s="27">
        <f>E549/D549</f>
        <v>1.24469030919688</v>
      </c>
      <c r="G549" s="28">
        <v>0.045643153526971</v>
      </c>
      <c r="H549" s="29" t="s">
        <v>14</v>
      </c>
      <c r="I549" s="34">
        <v>241</v>
      </c>
      <c r="J549" s="32">
        <v>2080101</v>
      </c>
      <c r="K549" s="32" t="s">
        <v>14</v>
      </c>
      <c r="L549" s="32">
        <v>0</v>
      </c>
      <c r="M549" s="32">
        <f t="shared" si="18"/>
        <v>241</v>
      </c>
      <c r="N549">
        <f t="shared" si="19"/>
        <v>0.045643153526971</v>
      </c>
    </row>
    <row r="550" ht="18" customHeight="1" spans="1:14">
      <c r="A550" s="22">
        <v>2080102</v>
      </c>
      <c r="B550" s="29" t="s">
        <v>15</v>
      </c>
      <c r="C550" s="30">
        <v>15</v>
      </c>
      <c r="D550" s="26">
        <v>15</v>
      </c>
      <c r="E550" s="26">
        <v>78</v>
      </c>
      <c r="F550" s="27">
        <f>E550/D550</f>
        <v>5.2</v>
      </c>
      <c r="G550" s="28">
        <v>-0.589473684210526</v>
      </c>
      <c r="H550" s="29" t="s">
        <v>16</v>
      </c>
      <c r="I550" s="34">
        <v>190</v>
      </c>
      <c r="J550" s="32">
        <v>2080102</v>
      </c>
      <c r="K550" s="32" t="s">
        <v>16</v>
      </c>
      <c r="L550" s="32">
        <v>0</v>
      </c>
      <c r="M550" s="32">
        <f t="shared" si="18"/>
        <v>190</v>
      </c>
      <c r="N550">
        <f t="shared" si="19"/>
        <v>-0.589473684210526</v>
      </c>
    </row>
    <row r="551" ht="18" customHeight="1" spans="1:14">
      <c r="A551" s="22">
        <v>2080103</v>
      </c>
      <c r="B551" s="29" t="s">
        <v>17</v>
      </c>
      <c r="C551" s="30">
        <v>0</v>
      </c>
      <c r="D551" s="26">
        <v>0</v>
      </c>
      <c r="E551" s="26">
        <v>0</v>
      </c>
      <c r="F551" s="27"/>
      <c r="G551" s="28"/>
      <c r="H551" s="29" t="s">
        <v>18</v>
      </c>
      <c r="I551" s="34">
        <v>0</v>
      </c>
      <c r="J551" s="32">
        <v>2080103</v>
      </c>
      <c r="K551" s="32" t="s">
        <v>18</v>
      </c>
      <c r="L551" s="32">
        <v>0</v>
      </c>
      <c r="M551" s="32">
        <f t="shared" si="18"/>
        <v>0</v>
      </c>
      <c r="N551" t="e">
        <f t="shared" si="19"/>
        <v>#DIV/0!</v>
      </c>
    </row>
    <row r="552" ht="18" customHeight="1" spans="1:14">
      <c r="A552" s="22">
        <v>2080104</v>
      </c>
      <c r="B552" s="29" t="s">
        <v>752</v>
      </c>
      <c r="C552" s="30">
        <v>0</v>
      </c>
      <c r="D552" s="26">
        <v>0</v>
      </c>
      <c r="E552" s="26">
        <v>0</v>
      </c>
      <c r="F552" s="27"/>
      <c r="G552" s="28"/>
      <c r="H552" s="29" t="s">
        <v>753</v>
      </c>
      <c r="I552" s="34">
        <v>0</v>
      </c>
      <c r="J552" s="32">
        <v>2080104</v>
      </c>
      <c r="K552" s="32" t="s">
        <v>753</v>
      </c>
      <c r="L552" s="32">
        <v>0</v>
      </c>
      <c r="M552" s="32">
        <f t="shared" si="18"/>
        <v>0</v>
      </c>
      <c r="N552" t="e">
        <f t="shared" si="19"/>
        <v>#DIV/0!</v>
      </c>
    </row>
    <row r="553" ht="18" customHeight="1" spans="1:14">
      <c r="A553" s="22">
        <v>2080105</v>
      </c>
      <c r="B553" s="29" t="s">
        <v>754</v>
      </c>
      <c r="C553" s="30">
        <v>139.19</v>
      </c>
      <c r="D553" s="26">
        <v>139.19</v>
      </c>
      <c r="E553" s="26">
        <v>148</v>
      </c>
      <c r="F553" s="27">
        <f>E553/D553</f>
        <v>1.06329477692363</v>
      </c>
      <c r="G553" s="28">
        <v>0.0422535211267605</v>
      </c>
      <c r="H553" s="29" t="s">
        <v>755</v>
      </c>
      <c r="I553" s="34">
        <v>142</v>
      </c>
      <c r="J553" s="32">
        <v>2080105</v>
      </c>
      <c r="K553" s="32" t="s">
        <v>755</v>
      </c>
      <c r="L553" s="32">
        <v>0</v>
      </c>
      <c r="M553" s="32">
        <f t="shared" si="18"/>
        <v>142</v>
      </c>
      <c r="N553">
        <f t="shared" si="19"/>
        <v>0.0422535211267605</v>
      </c>
    </row>
    <row r="554" ht="18" customHeight="1" spans="1:14">
      <c r="A554" s="22">
        <v>2080106</v>
      </c>
      <c r="B554" s="29" t="s">
        <v>756</v>
      </c>
      <c r="C554" s="30">
        <v>177.22</v>
      </c>
      <c r="D554" s="26">
        <v>177.22</v>
      </c>
      <c r="E554" s="26">
        <v>186</v>
      </c>
      <c r="F554" s="27">
        <f>E554/D554</f>
        <v>1.04954294097732</v>
      </c>
      <c r="G554" s="28">
        <v>-0.0158730158730159</v>
      </c>
      <c r="H554" s="29" t="s">
        <v>757</v>
      </c>
      <c r="I554" s="34">
        <v>189</v>
      </c>
      <c r="J554" s="32">
        <v>2080106</v>
      </c>
      <c r="K554" s="32" t="s">
        <v>757</v>
      </c>
      <c r="L554" s="32">
        <v>0</v>
      </c>
      <c r="M554" s="32">
        <f t="shared" si="18"/>
        <v>189</v>
      </c>
      <c r="N554">
        <f t="shared" si="19"/>
        <v>-0.0158730158730159</v>
      </c>
    </row>
    <row r="555" ht="18" customHeight="1" spans="1:14">
      <c r="A555" s="22">
        <v>2080107</v>
      </c>
      <c r="B555" s="29" t="s">
        <v>758</v>
      </c>
      <c r="C555" s="30">
        <v>600.98</v>
      </c>
      <c r="D555" s="26">
        <v>600.98</v>
      </c>
      <c r="E555" s="26">
        <v>615</v>
      </c>
      <c r="F555" s="27">
        <f>E555/D555</f>
        <v>1.02332856334653</v>
      </c>
      <c r="G555" s="28">
        <v>-0.0982404692082112</v>
      </c>
      <c r="H555" s="29" t="s">
        <v>759</v>
      </c>
      <c r="I555" s="34">
        <v>682</v>
      </c>
      <c r="J555" s="32">
        <v>2080107</v>
      </c>
      <c r="K555" s="32" t="s">
        <v>759</v>
      </c>
      <c r="L555" s="32">
        <v>0</v>
      </c>
      <c r="M555" s="32">
        <f t="shared" si="18"/>
        <v>682</v>
      </c>
      <c r="N555">
        <f t="shared" si="19"/>
        <v>-0.0982404692082112</v>
      </c>
    </row>
    <row r="556" ht="18" customHeight="1" spans="1:14">
      <c r="A556" s="22">
        <v>2080108</v>
      </c>
      <c r="B556" s="29" t="s">
        <v>95</v>
      </c>
      <c r="C556" s="30">
        <v>0</v>
      </c>
      <c r="D556" s="26">
        <v>0</v>
      </c>
      <c r="E556" s="26">
        <v>0</v>
      </c>
      <c r="F556" s="27"/>
      <c r="G556" s="28"/>
      <c r="H556" s="29" t="s">
        <v>96</v>
      </c>
      <c r="I556" s="34">
        <v>0</v>
      </c>
      <c r="J556" s="32">
        <v>2080108</v>
      </c>
      <c r="K556" s="32" t="s">
        <v>96</v>
      </c>
      <c r="L556" s="32">
        <v>0</v>
      </c>
      <c r="M556" s="32">
        <f t="shared" si="18"/>
        <v>0</v>
      </c>
      <c r="N556" t="e">
        <f t="shared" si="19"/>
        <v>#DIV/0!</v>
      </c>
    </row>
    <row r="557" ht="18" customHeight="1" spans="1:14">
      <c r="A557" s="22">
        <v>2080109</v>
      </c>
      <c r="B557" s="29" t="s">
        <v>760</v>
      </c>
      <c r="C557" s="30">
        <v>292.37</v>
      </c>
      <c r="D557" s="26">
        <v>292.37</v>
      </c>
      <c r="E557" s="26">
        <v>422</v>
      </c>
      <c r="F557" s="27">
        <f>E557/D557</f>
        <v>1.44337654342101</v>
      </c>
      <c r="G557" s="28">
        <v>0.294478527607362</v>
      </c>
      <c r="H557" s="29" t="s">
        <v>761</v>
      </c>
      <c r="I557" s="34">
        <v>326</v>
      </c>
      <c r="J557" s="32">
        <v>2080109</v>
      </c>
      <c r="K557" s="32" t="s">
        <v>761</v>
      </c>
      <c r="L557" s="32">
        <v>0</v>
      </c>
      <c r="M557" s="32">
        <f t="shared" si="18"/>
        <v>326</v>
      </c>
      <c r="N557">
        <f t="shared" si="19"/>
        <v>0.294478527607362</v>
      </c>
    </row>
    <row r="558" ht="18" customHeight="1" spans="1:14">
      <c r="A558" s="22">
        <v>2080110</v>
      </c>
      <c r="B558" s="29" t="s">
        <v>762</v>
      </c>
      <c r="C558" s="30">
        <v>0</v>
      </c>
      <c r="D558" s="26">
        <v>0</v>
      </c>
      <c r="E558" s="26">
        <v>0</v>
      </c>
      <c r="F558" s="27"/>
      <c r="G558" s="28"/>
      <c r="H558" s="29" t="s">
        <v>763</v>
      </c>
      <c r="I558" s="34">
        <v>0</v>
      </c>
      <c r="J558" s="32">
        <v>2080110</v>
      </c>
      <c r="K558" s="32" t="s">
        <v>763</v>
      </c>
      <c r="L558" s="32">
        <v>0</v>
      </c>
      <c r="M558" s="32">
        <f t="shared" si="18"/>
        <v>0</v>
      </c>
      <c r="N558" t="e">
        <f t="shared" si="19"/>
        <v>#DIV/0!</v>
      </c>
    </row>
    <row r="559" ht="18" customHeight="1" spans="1:14">
      <c r="A559" s="22">
        <v>2080111</v>
      </c>
      <c r="B559" s="29" t="s">
        <v>764</v>
      </c>
      <c r="C559" s="30">
        <v>0</v>
      </c>
      <c r="D559" s="26">
        <v>0</v>
      </c>
      <c r="E559" s="26">
        <v>0</v>
      </c>
      <c r="F559" s="27"/>
      <c r="G559" s="28"/>
      <c r="H559" s="29" t="s">
        <v>765</v>
      </c>
      <c r="I559" s="34">
        <v>0</v>
      </c>
      <c r="J559" s="32">
        <v>2080111</v>
      </c>
      <c r="K559" s="32" t="s">
        <v>765</v>
      </c>
      <c r="L559" s="32">
        <v>0</v>
      </c>
      <c r="M559" s="32">
        <f t="shared" si="18"/>
        <v>0</v>
      </c>
      <c r="N559" t="e">
        <f t="shared" si="19"/>
        <v>#DIV/0!</v>
      </c>
    </row>
    <row r="560" ht="18" customHeight="1" spans="1:14">
      <c r="A560" s="22">
        <v>2080112</v>
      </c>
      <c r="B560" s="29" t="s">
        <v>766</v>
      </c>
      <c r="C560" s="30">
        <v>83.62</v>
      </c>
      <c r="D560" s="26">
        <v>83.62</v>
      </c>
      <c r="E560" s="26">
        <v>117</v>
      </c>
      <c r="F560" s="27">
        <f>E560/D560</f>
        <v>1.39918679741689</v>
      </c>
      <c r="G560" s="28">
        <v>0.206185567010309</v>
      </c>
      <c r="H560" s="29" t="s">
        <v>767</v>
      </c>
      <c r="I560" s="34">
        <v>97</v>
      </c>
      <c r="J560" s="32">
        <v>2080112</v>
      </c>
      <c r="K560" s="32" t="s">
        <v>767</v>
      </c>
      <c r="L560" s="32">
        <v>0</v>
      </c>
      <c r="M560" s="32">
        <f t="shared" si="18"/>
        <v>97</v>
      </c>
      <c r="N560">
        <f t="shared" si="19"/>
        <v>0.206185567010309</v>
      </c>
    </row>
    <row r="561" ht="18" customHeight="1" spans="1:14">
      <c r="A561" s="22">
        <v>2080113</v>
      </c>
      <c r="B561" s="29" t="s">
        <v>768</v>
      </c>
      <c r="C561" s="30">
        <v>0</v>
      </c>
      <c r="D561" s="26">
        <v>0</v>
      </c>
      <c r="E561" s="26">
        <v>0</v>
      </c>
      <c r="F561" s="27"/>
      <c r="G561" s="28"/>
      <c r="H561" s="29" t="s">
        <v>769</v>
      </c>
      <c r="I561" s="34">
        <v>0</v>
      </c>
      <c r="J561" s="32">
        <v>2080113</v>
      </c>
      <c r="K561" s="32" t="s">
        <v>769</v>
      </c>
      <c r="L561" s="32">
        <v>0</v>
      </c>
      <c r="M561" s="32">
        <f t="shared" si="18"/>
        <v>0</v>
      </c>
      <c r="N561" t="e">
        <f t="shared" si="19"/>
        <v>#DIV/0!</v>
      </c>
    </row>
    <row r="562" ht="18" customHeight="1" spans="1:14">
      <c r="A562" s="22">
        <v>2080114</v>
      </c>
      <c r="B562" s="29" t="s">
        <v>770</v>
      </c>
      <c r="C562" s="30">
        <v>0</v>
      </c>
      <c r="D562" s="26">
        <v>0</v>
      </c>
      <c r="E562" s="26">
        <v>0</v>
      </c>
      <c r="F562" s="27"/>
      <c r="G562" s="28"/>
      <c r="H562" s="29" t="s">
        <v>771</v>
      </c>
      <c r="I562" s="34">
        <v>0</v>
      </c>
      <c r="J562" s="32">
        <v>2080114</v>
      </c>
      <c r="K562" s="32" t="s">
        <v>771</v>
      </c>
      <c r="L562" s="32">
        <v>0</v>
      </c>
      <c r="M562" s="32">
        <f t="shared" si="18"/>
        <v>0</v>
      </c>
      <c r="N562" t="e">
        <f t="shared" si="19"/>
        <v>#DIV/0!</v>
      </c>
    </row>
    <row r="563" ht="18" customHeight="1" spans="1:14">
      <c r="A563" s="22">
        <v>2080115</v>
      </c>
      <c r="B563" s="29" t="s">
        <v>772</v>
      </c>
      <c r="C563" s="30">
        <v>0</v>
      </c>
      <c r="D563" s="26">
        <v>0</v>
      </c>
      <c r="E563" s="26">
        <v>0</v>
      </c>
      <c r="F563" s="27"/>
      <c r="G563" s="28"/>
      <c r="H563" s="29" t="s">
        <v>773</v>
      </c>
      <c r="I563" s="34">
        <v>0</v>
      </c>
      <c r="J563" s="32">
        <v>2080115</v>
      </c>
      <c r="K563" s="32" t="s">
        <v>773</v>
      </c>
      <c r="L563" s="32">
        <v>0</v>
      </c>
      <c r="M563" s="32">
        <f t="shared" si="18"/>
        <v>0</v>
      </c>
      <c r="N563" t="e">
        <f t="shared" si="19"/>
        <v>#DIV/0!</v>
      </c>
    </row>
    <row r="564" ht="18" customHeight="1" spans="1:14">
      <c r="A564" s="22">
        <v>2080116</v>
      </c>
      <c r="B564" s="29" t="s">
        <v>774</v>
      </c>
      <c r="C564" s="30">
        <v>0</v>
      </c>
      <c r="D564" s="26">
        <v>0</v>
      </c>
      <c r="E564" s="26">
        <v>0</v>
      </c>
      <c r="F564" s="27"/>
      <c r="G564" s="28"/>
      <c r="H564" s="29" t="s">
        <v>775</v>
      </c>
      <c r="I564" s="34">
        <v>0</v>
      </c>
      <c r="J564" s="32">
        <v>2080116</v>
      </c>
      <c r="K564" s="32" t="s">
        <v>775</v>
      </c>
      <c r="L564" s="32">
        <v>0</v>
      </c>
      <c r="M564" s="32">
        <f t="shared" si="18"/>
        <v>0</v>
      </c>
      <c r="N564" t="e">
        <f t="shared" si="19"/>
        <v>#DIV/0!</v>
      </c>
    </row>
    <row r="565" ht="18" customHeight="1" spans="1:14">
      <c r="A565" s="22">
        <v>2080150</v>
      </c>
      <c r="B565" s="29" t="s">
        <v>31</v>
      </c>
      <c r="C565" s="30">
        <v>237.58</v>
      </c>
      <c r="D565" s="26">
        <v>237.58</v>
      </c>
      <c r="E565" s="26">
        <v>149</v>
      </c>
      <c r="F565" s="27">
        <f>E565/D565</f>
        <v>0.627157168111794</v>
      </c>
      <c r="G565" s="28">
        <v>0.273504273504273</v>
      </c>
      <c r="H565" s="29" t="s">
        <v>32</v>
      </c>
      <c r="I565" s="34">
        <v>117</v>
      </c>
      <c r="J565" s="32">
        <v>2080150</v>
      </c>
      <c r="K565" s="32" t="s">
        <v>32</v>
      </c>
      <c r="L565" s="32">
        <v>0</v>
      </c>
      <c r="M565" s="32">
        <f t="shared" si="18"/>
        <v>117</v>
      </c>
      <c r="N565">
        <f t="shared" si="19"/>
        <v>0.273504273504273</v>
      </c>
    </row>
    <row r="566" ht="18" customHeight="1" spans="1:14">
      <c r="A566" s="22">
        <v>2080199</v>
      </c>
      <c r="B566" s="29" t="s">
        <v>776</v>
      </c>
      <c r="C566" s="30">
        <v>563</v>
      </c>
      <c r="D566" s="26">
        <v>563</v>
      </c>
      <c r="E566" s="26">
        <v>581</v>
      </c>
      <c r="F566" s="27">
        <f>E566/D566</f>
        <v>1.03197158081705</v>
      </c>
      <c r="G566" s="28">
        <v>0.308558558558559</v>
      </c>
      <c r="H566" s="29" t="s">
        <v>777</v>
      </c>
      <c r="I566" s="34">
        <v>444</v>
      </c>
      <c r="J566" s="32">
        <v>2080199</v>
      </c>
      <c r="K566" s="32" t="s">
        <v>777</v>
      </c>
      <c r="L566" s="32">
        <v>0</v>
      </c>
      <c r="M566" s="32">
        <f t="shared" si="18"/>
        <v>444</v>
      </c>
      <c r="N566">
        <f t="shared" si="19"/>
        <v>0.308558558558559</v>
      </c>
    </row>
    <row r="567" ht="18" customHeight="1" spans="1:14">
      <c r="A567" s="22">
        <v>20802</v>
      </c>
      <c r="B567" s="23" t="s">
        <v>778</v>
      </c>
      <c r="C567" s="24">
        <v>2374.59</v>
      </c>
      <c r="D567" s="25">
        <v>2374.59</v>
      </c>
      <c r="E567" s="26">
        <v>2844</v>
      </c>
      <c r="F567" s="27">
        <f>E567/D567</f>
        <v>1.19768044167625</v>
      </c>
      <c r="G567" s="28">
        <v>0.507154213036566</v>
      </c>
      <c r="H567" s="23" t="s">
        <v>779</v>
      </c>
      <c r="I567" s="31">
        <f>SUM(I568:I574)</f>
        <v>1887</v>
      </c>
      <c r="J567" s="32">
        <v>20802</v>
      </c>
      <c r="K567" s="32" t="s">
        <v>779</v>
      </c>
      <c r="L567" s="32">
        <v>0</v>
      </c>
      <c r="M567" s="32">
        <f t="shared" si="18"/>
        <v>1887</v>
      </c>
      <c r="N567">
        <f t="shared" si="19"/>
        <v>0.507154213036566</v>
      </c>
    </row>
    <row r="568" ht="18" customHeight="1" spans="1:14">
      <c r="A568" s="22">
        <v>2080201</v>
      </c>
      <c r="B568" s="29" t="s">
        <v>13</v>
      </c>
      <c r="C568" s="30">
        <v>151.16</v>
      </c>
      <c r="D568" s="26">
        <v>151.16</v>
      </c>
      <c r="E568" s="26">
        <v>166</v>
      </c>
      <c r="F568" s="27">
        <f>E568/D568</f>
        <v>1.0981741201376</v>
      </c>
      <c r="G568" s="28">
        <v>0.0849673202614378</v>
      </c>
      <c r="H568" s="29" t="s">
        <v>14</v>
      </c>
      <c r="I568" s="34">
        <v>153</v>
      </c>
      <c r="J568" s="32">
        <v>2080201</v>
      </c>
      <c r="K568" s="32" t="s">
        <v>14</v>
      </c>
      <c r="L568" s="32">
        <v>0</v>
      </c>
      <c r="M568" s="32">
        <f t="shared" si="18"/>
        <v>153</v>
      </c>
      <c r="N568">
        <f t="shared" si="19"/>
        <v>0.0849673202614378</v>
      </c>
    </row>
    <row r="569" ht="18" customHeight="1" spans="1:14">
      <c r="A569" s="22">
        <v>2080202</v>
      </c>
      <c r="B569" s="29" t="s">
        <v>15</v>
      </c>
      <c r="C569" s="30">
        <v>29.3</v>
      </c>
      <c r="D569" s="26">
        <v>29.3</v>
      </c>
      <c r="E569" s="26">
        <v>292</v>
      </c>
      <c r="F569" s="27">
        <f>E569/D569</f>
        <v>9.96587030716723</v>
      </c>
      <c r="G569" s="28">
        <v>2.13978494623656</v>
      </c>
      <c r="H569" s="29" t="s">
        <v>16</v>
      </c>
      <c r="I569" s="34">
        <v>93</v>
      </c>
      <c r="J569" s="32">
        <v>2080202</v>
      </c>
      <c r="K569" s="32" t="s">
        <v>16</v>
      </c>
      <c r="L569" s="32">
        <v>0</v>
      </c>
      <c r="M569" s="32">
        <f t="shared" si="18"/>
        <v>93</v>
      </c>
      <c r="N569">
        <f t="shared" si="19"/>
        <v>2.13978494623656</v>
      </c>
    </row>
    <row r="570" ht="18" customHeight="1" spans="1:14">
      <c r="A570" s="22">
        <v>2080203</v>
      </c>
      <c r="B570" s="29" t="s">
        <v>17</v>
      </c>
      <c r="C570" s="30">
        <v>0</v>
      </c>
      <c r="D570" s="26">
        <v>0</v>
      </c>
      <c r="E570" s="26">
        <v>0</v>
      </c>
      <c r="F570" s="27"/>
      <c r="G570" s="28"/>
      <c r="H570" s="29" t="s">
        <v>18</v>
      </c>
      <c r="I570" s="34">
        <v>0</v>
      </c>
      <c r="J570" s="32">
        <v>2080203</v>
      </c>
      <c r="K570" s="32" t="s">
        <v>18</v>
      </c>
      <c r="L570" s="32">
        <v>0</v>
      </c>
      <c r="M570" s="32">
        <f t="shared" si="18"/>
        <v>0</v>
      </c>
      <c r="N570" t="e">
        <f t="shared" si="19"/>
        <v>#DIV/0!</v>
      </c>
    </row>
    <row r="571" ht="18" customHeight="1" spans="1:14">
      <c r="A571" s="22">
        <v>2080206</v>
      </c>
      <c r="B571" s="29" t="s">
        <v>780</v>
      </c>
      <c r="C571" s="30">
        <v>0</v>
      </c>
      <c r="D571" s="26">
        <v>0</v>
      </c>
      <c r="E571" s="26">
        <v>0</v>
      </c>
      <c r="F571" s="27"/>
      <c r="G571" s="28"/>
      <c r="H571" s="29" t="s">
        <v>781</v>
      </c>
      <c r="I571" s="34">
        <v>0</v>
      </c>
      <c r="J571" s="32">
        <v>2080206</v>
      </c>
      <c r="K571" s="32" t="s">
        <v>781</v>
      </c>
      <c r="L571" s="32">
        <v>0</v>
      </c>
      <c r="M571" s="32">
        <f t="shared" si="18"/>
        <v>0</v>
      </c>
      <c r="N571" t="e">
        <f t="shared" si="19"/>
        <v>#DIV/0!</v>
      </c>
    </row>
    <row r="572" ht="18" customHeight="1" spans="1:14">
      <c r="A572" s="22">
        <v>2080207</v>
      </c>
      <c r="B572" s="29" t="s">
        <v>782</v>
      </c>
      <c r="C572" s="30">
        <v>6</v>
      </c>
      <c r="D572" s="26">
        <v>6</v>
      </c>
      <c r="E572" s="26">
        <v>0</v>
      </c>
      <c r="F572" s="27">
        <f>E572/D572</f>
        <v>0</v>
      </c>
      <c r="G572" s="28">
        <v>-1</v>
      </c>
      <c r="H572" s="29" t="s">
        <v>783</v>
      </c>
      <c r="I572" s="34">
        <v>12</v>
      </c>
      <c r="J572" s="32">
        <v>2080207</v>
      </c>
      <c r="K572" s="32" t="s">
        <v>783</v>
      </c>
      <c r="L572" s="32">
        <v>0</v>
      </c>
      <c r="M572" s="32">
        <f t="shared" si="18"/>
        <v>12</v>
      </c>
      <c r="N572">
        <f t="shared" si="19"/>
        <v>-1</v>
      </c>
    </row>
    <row r="573" ht="18" customHeight="1" spans="1:14">
      <c r="A573" s="22">
        <v>2080208</v>
      </c>
      <c r="B573" s="29" t="s">
        <v>784</v>
      </c>
      <c r="C573" s="30">
        <v>1083.96</v>
      </c>
      <c r="D573" s="26">
        <v>1083.96</v>
      </c>
      <c r="E573" s="26">
        <v>1386</v>
      </c>
      <c r="F573" s="27">
        <f>E573/D573</f>
        <v>1.27864496844902</v>
      </c>
      <c r="G573" s="28">
        <v>1.85773195876289</v>
      </c>
      <c r="H573" s="29" t="s">
        <v>785</v>
      </c>
      <c r="I573" s="34">
        <v>485</v>
      </c>
      <c r="J573" s="32">
        <v>2080208</v>
      </c>
      <c r="K573" s="32" t="s">
        <v>785</v>
      </c>
      <c r="L573" s="32">
        <v>0</v>
      </c>
      <c r="M573" s="32">
        <f t="shared" si="18"/>
        <v>485</v>
      </c>
      <c r="N573">
        <f t="shared" si="19"/>
        <v>1.85773195876289</v>
      </c>
    </row>
    <row r="574" ht="18" customHeight="1" spans="1:14">
      <c r="A574" s="22">
        <v>2080299</v>
      </c>
      <c r="B574" s="29" t="s">
        <v>786</v>
      </c>
      <c r="C574" s="30">
        <v>1104.17</v>
      </c>
      <c r="D574" s="26">
        <v>1104.17</v>
      </c>
      <c r="E574" s="26">
        <v>1000</v>
      </c>
      <c r="F574" s="27">
        <f>E574/D574</f>
        <v>0.905657643297681</v>
      </c>
      <c r="G574" s="28">
        <v>-0.125874125874126</v>
      </c>
      <c r="H574" s="29" t="s">
        <v>787</v>
      </c>
      <c r="I574" s="34">
        <v>1144</v>
      </c>
      <c r="J574" s="32">
        <v>2080299</v>
      </c>
      <c r="K574" s="32" t="s">
        <v>787</v>
      </c>
      <c r="L574" s="32">
        <v>0</v>
      </c>
      <c r="M574" s="32">
        <f t="shared" si="18"/>
        <v>1144</v>
      </c>
      <c r="N574">
        <f t="shared" si="19"/>
        <v>-0.125874125874126</v>
      </c>
    </row>
    <row r="575" ht="18" customHeight="1" spans="1:14">
      <c r="A575" s="22">
        <v>20804</v>
      </c>
      <c r="B575" s="23" t="s">
        <v>788</v>
      </c>
      <c r="C575" s="24">
        <v>0</v>
      </c>
      <c r="D575" s="25">
        <v>0</v>
      </c>
      <c r="E575" s="26">
        <v>0</v>
      </c>
      <c r="F575" s="27"/>
      <c r="G575" s="28"/>
      <c r="H575" s="23" t="s">
        <v>789</v>
      </c>
      <c r="I575" s="31">
        <f>I576</f>
        <v>0</v>
      </c>
      <c r="J575" s="32">
        <v>20804</v>
      </c>
      <c r="K575" s="32" t="s">
        <v>789</v>
      </c>
      <c r="L575" s="32">
        <v>0</v>
      </c>
      <c r="M575" s="32">
        <f t="shared" si="18"/>
        <v>0</v>
      </c>
      <c r="N575" t="e">
        <f t="shared" si="19"/>
        <v>#DIV/0!</v>
      </c>
    </row>
    <row r="576" ht="18" customHeight="1" spans="1:14">
      <c r="A576" s="22">
        <v>2080402</v>
      </c>
      <c r="B576" s="29" t="s">
        <v>790</v>
      </c>
      <c r="C576" s="30">
        <v>0</v>
      </c>
      <c r="D576" s="26">
        <v>0</v>
      </c>
      <c r="E576" s="26">
        <v>0</v>
      </c>
      <c r="F576" s="27"/>
      <c r="G576" s="28"/>
      <c r="H576" s="29" t="s">
        <v>791</v>
      </c>
      <c r="I576" s="34">
        <v>0</v>
      </c>
      <c r="J576" s="32">
        <v>2080402</v>
      </c>
      <c r="K576" s="32" t="s">
        <v>791</v>
      </c>
      <c r="L576" s="32">
        <v>0</v>
      </c>
      <c r="M576" s="32">
        <f t="shared" si="18"/>
        <v>0</v>
      </c>
      <c r="N576" t="e">
        <f t="shared" si="19"/>
        <v>#DIV/0!</v>
      </c>
    </row>
    <row r="577" ht="18" customHeight="1" spans="1:14">
      <c r="A577" s="22">
        <v>20805</v>
      </c>
      <c r="B577" s="23" t="s">
        <v>792</v>
      </c>
      <c r="C577" s="24">
        <v>30974</v>
      </c>
      <c r="D577" s="25">
        <v>30974</v>
      </c>
      <c r="E577" s="26">
        <v>58026</v>
      </c>
      <c r="F577" s="27">
        <f>E577/D577</f>
        <v>1.87337767159553</v>
      </c>
      <c r="G577" s="28">
        <v>0.272611632599351</v>
      </c>
      <c r="H577" s="23" t="s">
        <v>793</v>
      </c>
      <c r="I577" s="31">
        <f>SUM(I578:I585)</f>
        <v>45867</v>
      </c>
      <c r="J577" s="32">
        <v>20805</v>
      </c>
      <c r="K577" s="32" t="s">
        <v>793</v>
      </c>
      <c r="L577" s="32">
        <v>271</v>
      </c>
      <c r="M577" s="32">
        <f t="shared" si="18"/>
        <v>45596</v>
      </c>
      <c r="N577">
        <f t="shared" si="19"/>
        <v>0.272611632599351</v>
      </c>
    </row>
    <row r="578" ht="18" customHeight="1" spans="1:14">
      <c r="A578" s="22">
        <v>2080501</v>
      </c>
      <c r="B578" s="29" t="s">
        <v>794</v>
      </c>
      <c r="C578" s="30">
        <v>10.77</v>
      </c>
      <c r="D578" s="26">
        <v>10.77</v>
      </c>
      <c r="E578" s="26">
        <v>290</v>
      </c>
      <c r="F578" s="27">
        <f>E578/D578</f>
        <v>26.9266480965645</v>
      </c>
      <c r="G578" s="28">
        <v>3.39393939393939</v>
      </c>
      <c r="H578" s="29" t="s">
        <v>795</v>
      </c>
      <c r="I578" s="34">
        <v>66</v>
      </c>
      <c r="J578" s="32">
        <v>2080501</v>
      </c>
      <c r="K578" s="32" t="s">
        <v>795</v>
      </c>
      <c r="L578" s="32">
        <v>0</v>
      </c>
      <c r="M578" s="32">
        <f t="shared" si="18"/>
        <v>66</v>
      </c>
      <c r="N578">
        <f t="shared" si="19"/>
        <v>3.39393939393939</v>
      </c>
    </row>
    <row r="579" ht="18" customHeight="1" spans="1:14">
      <c r="A579" s="22">
        <v>2080502</v>
      </c>
      <c r="B579" s="29" t="s">
        <v>796</v>
      </c>
      <c r="C579" s="30">
        <v>1898.55</v>
      </c>
      <c r="D579" s="26">
        <v>1898.55</v>
      </c>
      <c r="E579" s="26">
        <v>471</v>
      </c>
      <c r="F579" s="27">
        <f>E579/D579</f>
        <v>0.248084064154223</v>
      </c>
      <c r="G579" s="28">
        <v>1.50531914893617</v>
      </c>
      <c r="H579" s="29" t="s">
        <v>797</v>
      </c>
      <c r="I579" s="34">
        <v>275</v>
      </c>
      <c r="J579" s="32">
        <v>2080502</v>
      </c>
      <c r="K579" s="32" t="s">
        <v>797</v>
      </c>
      <c r="L579" s="32">
        <v>87</v>
      </c>
      <c r="M579" s="32">
        <f t="shared" si="18"/>
        <v>188</v>
      </c>
      <c r="N579">
        <f t="shared" si="19"/>
        <v>1.50531914893617</v>
      </c>
    </row>
    <row r="580" ht="18" customHeight="1" spans="1:14">
      <c r="A580" s="22">
        <v>2080503</v>
      </c>
      <c r="B580" s="29" t="s">
        <v>798</v>
      </c>
      <c r="C580" s="30">
        <v>33.44</v>
      </c>
      <c r="D580" s="26">
        <v>33.44</v>
      </c>
      <c r="E580" s="26">
        <v>22</v>
      </c>
      <c r="F580" s="27">
        <f>E580/D580</f>
        <v>0.657894736842105</v>
      </c>
      <c r="G580" s="28">
        <v>1</v>
      </c>
      <c r="H580" s="29" t="s">
        <v>799</v>
      </c>
      <c r="I580" s="34">
        <v>0</v>
      </c>
      <c r="J580" s="32">
        <v>2080503</v>
      </c>
      <c r="K580" s="32" t="s">
        <v>799</v>
      </c>
      <c r="L580" s="32"/>
      <c r="M580" s="32">
        <f t="shared" ref="M580:M643" si="20">I580-L580</f>
        <v>0</v>
      </c>
      <c r="N580" t="e">
        <f t="shared" si="19"/>
        <v>#DIV/0!</v>
      </c>
    </row>
    <row r="581" ht="18" customHeight="1" spans="1:14">
      <c r="A581" s="22">
        <v>2080505</v>
      </c>
      <c r="B581" s="29" t="s">
        <v>800</v>
      </c>
      <c r="C581" s="30">
        <v>27240</v>
      </c>
      <c r="D581" s="26">
        <v>27240</v>
      </c>
      <c r="E581" s="26">
        <v>20046</v>
      </c>
      <c r="F581" s="27">
        <f>E581/D581</f>
        <v>0.735903083700441</v>
      </c>
      <c r="G581" s="28">
        <v>-0.363760434189228</v>
      </c>
      <c r="H581" s="29" t="s">
        <v>801</v>
      </c>
      <c r="I581" s="34">
        <v>31691</v>
      </c>
      <c r="J581" s="32">
        <v>2080505</v>
      </c>
      <c r="K581" s="32" t="s">
        <v>801</v>
      </c>
      <c r="L581" s="32">
        <v>184</v>
      </c>
      <c r="M581" s="32">
        <f t="shared" si="20"/>
        <v>31507</v>
      </c>
      <c r="N581">
        <f t="shared" ref="N581:N644" si="21">E581/M581-1</f>
        <v>-0.363760434189228</v>
      </c>
    </row>
    <row r="582" ht="18" customHeight="1" spans="1:14">
      <c r="A582" s="22">
        <v>2080506</v>
      </c>
      <c r="B582" s="29" t="s">
        <v>802</v>
      </c>
      <c r="C582" s="30">
        <v>0</v>
      </c>
      <c r="D582" s="26">
        <v>0</v>
      </c>
      <c r="E582" s="26">
        <v>2292</v>
      </c>
      <c r="F582" s="27">
        <v>0</v>
      </c>
      <c r="G582" s="28">
        <v>41.4444444444444</v>
      </c>
      <c r="H582" s="29" t="s">
        <v>803</v>
      </c>
      <c r="I582" s="34">
        <v>54</v>
      </c>
      <c r="J582" s="32">
        <v>2080506</v>
      </c>
      <c r="K582" s="32" t="s">
        <v>803</v>
      </c>
      <c r="L582" s="32"/>
      <c r="M582" s="32">
        <f t="shared" si="20"/>
        <v>54</v>
      </c>
      <c r="N582">
        <f t="shared" si="21"/>
        <v>41.4444444444444</v>
      </c>
    </row>
    <row r="583" ht="18" customHeight="1" spans="1:14">
      <c r="A583" s="22">
        <v>2080507</v>
      </c>
      <c r="B583" s="29" t="s">
        <v>804</v>
      </c>
      <c r="C583" s="30">
        <v>0</v>
      </c>
      <c r="D583" s="26">
        <v>0</v>
      </c>
      <c r="E583" s="26">
        <v>34048</v>
      </c>
      <c r="F583" s="27">
        <v>0</v>
      </c>
      <c r="G583" s="28">
        <v>1.4706479936144</v>
      </c>
      <c r="H583" s="29" t="s">
        <v>805</v>
      </c>
      <c r="I583" s="34">
        <v>13781</v>
      </c>
      <c r="J583" s="32">
        <v>2080507</v>
      </c>
      <c r="K583" s="32" t="s">
        <v>805</v>
      </c>
      <c r="L583" s="32">
        <v>0</v>
      </c>
      <c r="M583" s="32">
        <f t="shared" si="20"/>
        <v>13781</v>
      </c>
      <c r="N583">
        <f t="shared" si="21"/>
        <v>1.4706479936144</v>
      </c>
    </row>
    <row r="584" ht="18" customHeight="1" spans="1:14">
      <c r="A584" s="22">
        <v>2080508</v>
      </c>
      <c r="B584" s="29" t="s">
        <v>806</v>
      </c>
      <c r="C584" s="30">
        <v>0</v>
      </c>
      <c r="D584" s="26">
        <v>0</v>
      </c>
      <c r="E584" s="26">
        <v>36</v>
      </c>
      <c r="F584" s="27">
        <v>0</v>
      </c>
      <c r="G584" s="28">
        <v>1</v>
      </c>
      <c r="H584" s="29" t="s">
        <v>807</v>
      </c>
      <c r="I584" s="34">
        <v>0</v>
      </c>
      <c r="J584" s="32">
        <v>2080508</v>
      </c>
      <c r="K584" s="32" t="s">
        <v>807</v>
      </c>
      <c r="L584" s="32">
        <v>0</v>
      </c>
      <c r="M584" s="32">
        <f t="shared" si="20"/>
        <v>0</v>
      </c>
      <c r="N584" t="e">
        <f t="shared" si="21"/>
        <v>#DIV/0!</v>
      </c>
    </row>
    <row r="585" ht="18" customHeight="1" spans="1:14">
      <c r="A585" s="22">
        <v>2080599</v>
      </c>
      <c r="B585" s="29" t="s">
        <v>808</v>
      </c>
      <c r="C585" s="30">
        <v>1791.05</v>
      </c>
      <c r="D585" s="26">
        <v>1791.05</v>
      </c>
      <c r="E585" s="26">
        <v>821</v>
      </c>
      <c r="F585" s="27">
        <f t="shared" ref="F585:F648" si="22">E585/D585</f>
        <v>0.458390329694872</v>
      </c>
      <c r="G585" s="28">
        <v>1</v>
      </c>
      <c r="H585" s="29" t="s">
        <v>809</v>
      </c>
      <c r="I585" s="34">
        <v>0</v>
      </c>
      <c r="J585" s="32">
        <v>2080599</v>
      </c>
      <c r="K585" s="32" t="s">
        <v>809</v>
      </c>
      <c r="L585" s="32">
        <v>0</v>
      </c>
      <c r="M585" s="32">
        <f t="shared" si="20"/>
        <v>0</v>
      </c>
      <c r="N585" t="e">
        <f t="shared" si="21"/>
        <v>#DIV/0!</v>
      </c>
    </row>
    <row r="586" ht="18" customHeight="1" spans="1:14">
      <c r="A586" s="22">
        <v>20806</v>
      </c>
      <c r="B586" s="23" t="s">
        <v>810</v>
      </c>
      <c r="C586" s="24">
        <v>3195.75</v>
      </c>
      <c r="D586" s="25">
        <v>3195.75</v>
      </c>
      <c r="E586" s="26">
        <v>2416</v>
      </c>
      <c r="F586" s="27">
        <f t="shared" si="22"/>
        <v>0.756004067902683</v>
      </c>
      <c r="G586" s="28">
        <v>-0.0764525993883792</v>
      </c>
      <c r="H586" s="23" t="s">
        <v>811</v>
      </c>
      <c r="I586" s="31">
        <f>SUM(I587:I589)</f>
        <v>2616</v>
      </c>
      <c r="J586" s="32">
        <v>20806</v>
      </c>
      <c r="K586" s="32" t="s">
        <v>811</v>
      </c>
      <c r="L586" s="32">
        <v>0</v>
      </c>
      <c r="M586" s="32">
        <f t="shared" si="20"/>
        <v>2616</v>
      </c>
      <c r="N586">
        <f t="shared" si="21"/>
        <v>-0.0764525993883792</v>
      </c>
    </row>
    <row r="587" ht="18" customHeight="1" spans="1:14">
      <c r="A587" s="22">
        <v>2080601</v>
      </c>
      <c r="B587" s="29" t="s">
        <v>812</v>
      </c>
      <c r="C587" s="30">
        <v>3148.6</v>
      </c>
      <c r="D587" s="26">
        <v>3148.6</v>
      </c>
      <c r="E587" s="26">
        <v>2416</v>
      </c>
      <c r="F587" s="27">
        <f t="shared" si="22"/>
        <v>0.767325160388744</v>
      </c>
      <c r="G587" s="28">
        <v>-0.0764525993883792</v>
      </c>
      <c r="H587" s="29" t="s">
        <v>813</v>
      </c>
      <c r="I587" s="34">
        <v>2616</v>
      </c>
      <c r="J587" s="32">
        <v>2080601</v>
      </c>
      <c r="K587" s="32" t="s">
        <v>813</v>
      </c>
      <c r="L587" s="32">
        <v>0</v>
      </c>
      <c r="M587" s="32">
        <f t="shared" si="20"/>
        <v>2616</v>
      </c>
      <c r="N587">
        <f t="shared" si="21"/>
        <v>-0.0764525993883792</v>
      </c>
    </row>
    <row r="588" ht="18" customHeight="1" spans="1:14">
      <c r="A588" s="22">
        <v>2080602</v>
      </c>
      <c r="B588" s="29" t="s">
        <v>814</v>
      </c>
      <c r="C588" s="30">
        <v>47.15</v>
      </c>
      <c r="D588" s="26">
        <v>47.15</v>
      </c>
      <c r="E588" s="26">
        <v>0</v>
      </c>
      <c r="F588" s="27">
        <f t="shared" si="22"/>
        <v>0</v>
      </c>
      <c r="G588" s="28"/>
      <c r="H588" s="29" t="s">
        <v>815</v>
      </c>
      <c r="I588" s="34">
        <v>0</v>
      </c>
      <c r="J588" s="32">
        <v>2080602</v>
      </c>
      <c r="K588" s="32" t="s">
        <v>815</v>
      </c>
      <c r="L588" s="32">
        <v>0</v>
      </c>
      <c r="M588" s="32">
        <f t="shared" si="20"/>
        <v>0</v>
      </c>
      <c r="N588" t="e">
        <f t="shared" si="21"/>
        <v>#DIV/0!</v>
      </c>
    </row>
    <row r="589" ht="18" customHeight="1" spans="1:14">
      <c r="A589" s="22">
        <v>2080699</v>
      </c>
      <c r="B589" s="29" t="s">
        <v>816</v>
      </c>
      <c r="C589" s="30">
        <v>0</v>
      </c>
      <c r="D589" s="26">
        <v>0</v>
      </c>
      <c r="E589" s="26">
        <v>0</v>
      </c>
      <c r="F589" s="27"/>
      <c r="G589" s="28"/>
      <c r="H589" s="29" t="s">
        <v>817</v>
      </c>
      <c r="I589" s="34">
        <v>0</v>
      </c>
      <c r="J589" s="32">
        <v>2080699</v>
      </c>
      <c r="K589" s="32" t="s">
        <v>817</v>
      </c>
      <c r="L589" s="32">
        <v>0</v>
      </c>
      <c r="M589" s="32">
        <f t="shared" si="20"/>
        <v>0</v>
      </c>
      <c r="N589" t="e">
        <f t="shared" si="21"/>
        <v>#DIV/0!</v>
      </c>
    </row>
    <row r="590" ht="18" customHeight="1" spans="1:14">
      <c r="A590" s="22">
        <v>20807</v>
      </c>
      <c r="B590" s="23" t="s">
        <v>818</v>
      </c>
      <c r="C590" s="24">
        <v>2874.48</v>
      </c>
      <c r="D590" s="25">
        <v>2874.48</v>
      </c>
      <c r="E590" s="26">
        <v>6701</v>
      </c>
      <c r="F590" s="27">
        <f t="shared" si="22"/>
        <v>2.33120425259525</v>
      </c>
      <c r="G590" s="28">
        <v>0.0221171446003661</v>
      </c>
      <c r="H590" s="23" t="s">
        <v>819</v>
      </c>
      <c r="I590" s="31">
        <f>SUM(I591:I599)</f>
        <v>6556</v>
      </c>
      <c r="J590" s="32">
        <v>20807</v>
      </c>
      <c r="K590" s="32" t="s">
        <v>819</v>
      </c>
      <c r="L590" s="32">
        <v>0</v>
      </c>
      <c r="M590" s="32">
        <f t="shared" si="20"/>
        <v>6556</v>
      </c>
      <c r="N590">
        <f t="shared" si="21"/>
        <v>0.0221171446003661</v>
      </c>
    </row>
    <row r="591" ht="18" customHeight="1" spans="1:14">
      <c r="A591" s="22">
        <v>2080701</v>
      </c>
      <c r="B591" s="29" t="s">
        <v>820</v>
      </c>
      <c r="C591" s="30">
        <v>0</v>
      </c>
      <c r="D591" s="26">
        <v>0</v>
      </c>
      <c r="E591" s="26">
        <v>0</v>
      </c>
      <c r="F591" s="27"/>
      <c r="G591" s="28"/>
      <c r="H591" s="29" t="s">
        <v>821</v>
      </c>
      <c r="I591" s="34">
        <v>0</v>
      </c>
      <c r="J591" s="32">
        <v>2080701</v>
      </c>
      <c r="K591" s="32" t="s">
        <v>821</v>
      </c>
      <c r="L591" s="32">
        <v>0</v>
      </c>
      <c r="M591" s="32">
        <f t="shared" si="20"/>
        <v>0</v>
      </c>
      <c r="N591" t="e">
        <f t="shared" si="21"/>
        <v>#DIV/0!</v>
      </c>
    </row>
    <row r="592" ht="18" customHeight="1" spans="1:14">
      <c r="A592" s="22">
        <v>2080702</v>
      </c>
      <c r="B592" s="29" t="s">
        <v>822</v>
      </c>
      <c r="C592" s="30">
        <v>0</v>
      </c>
      <c r="D592" s="26">
        <v>0</v>
      </c>
      <c r="E592" s="26">
        <v>0</v>
      </c>
      <c r="F592" s="27"/>
      <c r="G592" s="28"/>
      <c r="H592" s="29" t="s">
        <v>823</v>
      </c>
      <c r="I592" s="34">
        <v>0</v>
      </c>
      <c r="J592" s="32">
        <v>2080702</v>
      </c>
      <c r="K592" s="32" t="s">
        <v>823</v>
      </c>
      <c r="L592" s="32">
        <v>0</v>
      </c>
      <c r="M592" s="32">
        <f t="shared" si="20"/>
        <v>0</v>
      </c>
      <c r="N592" t="e">
        <f t="shared" si="21"/>
        <v>#DIV/0!</v>
      </c>
    </row>
    <row r="593" ht="18" customHeight="1" spans="1:14">
      <c r="A593" s="22">
        <v>2080704</v>
      </c>
      <c r="B593" s="29" t="s">
        <v>824</v>
      </c>
      <c r="C593" s="30">
        <v>0</v>
      </c>
      <c r="D593" s="26">
        <v>0</v>
      </c>
      <c r="E593" s="26">
        <v>748</v>
      </c>
      <c r="F593" s="27">
        <v>0</v>
      </c>
      <c r="G593" s="28">
        <v>-0.754673663496228</v>
      </c>
      <c r="H593" s="29" t="s">
        <v>825</v>
      </c>
      <c r="I593" s="34">
        <v>3049</v>
      </c>
      <c r="J593" s="32">
        <v>2080704</v>
      </c>
      <c r="K593" s="32" t="s">
        <v>825</v>
      </c>
      <c r="L593" s="32">
        <v>0</v>
      </c>
      <c r="M593" s="32">
        <f t="shared" si="20"/>
        <v>3049</v>
      </c>
      <c r="N593">
        <f t="shared" si="21"/>
        <v>-0.754673663496228</v>
      </c>
    </row>
    <row r="594" ht="18" customHeight="1" spans="1:14">
      <c r="A594" s="22">
        <v>2080705</v>
      </c>
      <c r="B594" s="29" t="s">
        <v>826</v>
      </c>
      <c r="C594" s="30">
        <v>2849.48</v>
      </c>
      <c r="D594" s="26">
        <v>2849.48</v>
      </c>
      <c r="E594" s="26">
        <v>3262</v>
      </c>
      <c r="F594" s="27">
        <f t="shared" si="22"/>
        <v>1.14477027387453</v>
      </c>
      <c r="G594" s="28">
        <v>-0.0631820792647904</v>
      </c>
      <c r="H594" s="29" t="s">
        <v>827</v>
      </c>
      <c r="I594" s="34">
        <v>3482</v>
      </c>
      <c r="J594" s="32">
        <v>2080705</v>
      </c>
      <c r="K594" s="32" t="s">
        <v>827</v>
      </c>
      <c r="L594" s="32">
        <v>0</v>
      </c>
      <c r="M594" s="32">
        <f t="shared" si="20"/>
        <v>3482</v>
      </c>
      <c r="N594">
        <f t="shared" si="21"/>
        <v>-0.0631820792647904</v>
      </c>
    </row>
    <row r="595" ht="18" customHeight="1" spans="1:14">
      <c r="A595" s="22">
        <v>2080709</v>
      </c>
      <c r="B595" s="29" t="s">
        <v>828</v>
      </c>
      <c r="C595" s="30">
        <v>0</v>
      </c>
      <c r="D595" s="26">
        <v>0</v>
      </c>
      <c r="E595" s="26">
        <v>0</v>
      </c>
      <c r="F595" s="27"/>
      <c r="G595" s="28"/>
      <c r="H595" s="29" t="s">
        <v>829</v>
      </c>
      <c r="I595" s="34">
        <v>0</v>
      </c>
      <c r="J595" s="32">
        <v>2080709</v>
      </c>
      <c r="K595" s="32" t="s">
        <v>829</v>
      </c>
      <c r="L595" s="32">
        <v>0</v>
      </c>
      <c r="M595" s="32">
        <f t="shared" si="20"/>
        <v>0</v>
      </c>
      <c r="N595" t="e">
        <f t="shared" si="21"/>
        <v>#DIV/0!</v>
      </c>
    </row>
    <row r="596" ht="18" customHeight="1" spans="1:14">
      <c r="A596" s="22">
        <v>2080711</v>
      </c>
      <c r="B596" s="29" t="s">
        <v>830</v>
      </c>
      <c r="C596" s="30">
        <v>0</v>
      </c>
      <c r="D596" s="26">
        <v>0</v>
      </c>
      <c r="E596" s="26">
        <v>0</v>
      </c>
      <c r="F596" s="27"/>
      <c r="G596" s="28"/>
      <c r="H596" s="29" t="s">
        <v>831</v>
      </c>
      <c r="I596" s="34">
        <v>0</v>
      </c>
      <c r="J596" s="32">
        <v>2080711</v>
      </c>
      <c r="K596" s="32" t="s">
        <v>831</v>
      </c>
      <c r="L596" s="32">
        <v>0</v>
      </c>
      <c r="M596" s="32">
        <f t="shared" si="20"/>
        <v>0</v>
      </c>
      <c r="N596" t="e">
        <f t="shared" si="21"/>
        <v>#DIV/0!</v>
      </c>
    </row>
    <row r="597" ht="18" customHeight="1" spans="1:14">
      <c r="A597" s="22">
        <v>2080712</v>
      </c>
      <c r="B597" s="29" t="s">
        <v>832</v>
      </c>
      <c r="C597" s="30">
        <v>0</v>
      </c>
      <c r="D597" s="26">
        <v>0</v>
      </c>
      <c r="E597" s="26">
        <v>0</v>
      </c>
      <c r="F597" s="27"/>
      <c r="G597" s="28"/>
      <c r="H597" s="29" t="s">
        <v>833</v>
      </c>
      <c r="I597" s="34">
        <v>0</v>
      </c>
      <c r="J597" s="32">
        <v>2080712</v>
      </c>
      <c r="K597" s="32" t="s">
        <v>833</v>
      </c>
      <c r="L597" s="32">
        <v>0</v>
      </c>
      <c r="M597" s="32">
        <f t="shared" si="20"/>
        <v>0</v>
      </c>
      <c r="N597" t="e">
        <f t="shared" si="21"/>
        <v>#DIV/0!</v>
      </c>
    </row>
    <row r="598" ht="18" customHeight="1" spans="1:14">
      <c r="A598" s="22">
        <v>2080713</v>
      </c>
      <c r="B598" s="29" t="s">
        <v>834</v>
      </c>
      <c r="C598" s="30">
        <v>0</v>
      </c>
      <c r="D598" s="26">
        <v>0</v>
      </c>
      <c r="E598" s="26">
        <v>1</v>
      </c>
      <c r="F598" s="27">
        <v>0</v>
      </c>
      <c r="G598" s="28">
        <v>1</v>
      </c>
      <c r="H598" s="29" t="s">
        <v>835</v>
      </c>
      <c r="I598" s="34">
        <v>0</v>
      </c>
      <c r="J598" s="32">
        <v>2080713</v>
      </c>
      <c r="K598" s="32" t="s">
        <v>835</v>
      </c>
      <c r="L598" s="32">
        <v>0</v>
      </c>
      <c r="M598" s="32">
        <f t="shared" si="20"/>
        <v>0</v>
      </c>
      <c r="N598" t="e">
        <f t="shared" si="21"/>
        <v>#DIV/0!</v>
      </c>
    </row>
    <row r="599" ht="18" customHeight="1" spans="1:14">
      <c r="A599" s="22">
        <v>2080799</v>
      </c>
      <c r="B599" s="29" t="s">
        <v>836</v>
      </c>
      <c r="C599" s="30">
        <v>25</v>
      </c>
      <c r="D599" s="26">
        <v>25</v>
      </c>
      <c r="E599" s="26">
        <v>2690</v>
      </c>
      <c r="F599" s="27">
        <f t="shared" si="22"/>
        <v>107.6</v>
      </c>
      <c r="G599" s="28">
        <v>106.6</v>
      </c>
      <c r="H599" s="29" t="s">
        <v>837</v>
      </c>
      <c r="I599" s="34">
        <v>25</v>
      </c>
      <c r="J599" s="32">
        <v>2080799</v>
      </c>
      <c r="K599" s="32" t="s">
        <v>837</v>
      </c>
      <c r="L599" s="32">
        <v>0</v>
      </c>
      <c r="M599" s="32">
        <f t="shared" si="20"/>
        <v>25</v>
      </c>
      <c r="N599">
        <f t="shared" si="21"/>
        <v>106.6</v>
      </c>
    </row>
    <row r="600" ht="18" customHeight="1" spans="1:14">
      <c r="A600" s="22">
        <v>20808</v>
      </c>
      <c r="B600" s="23" t="s">
        <v>838</v>
      </c>
      <c r="C600" s="24">
        <v>5372.9</v>
      </c>
      <c r="D600" s="25">
        <v>5372.9</v>
      </c>
      <c r="E600" s="26">
        <v>7652</v>
      </c>
      <c r="F600" s="27">
        <f t="shared" si="22"/>
        <v>1.42418433248339</v>
      </c>
      <c r="G600" s="28">
        <v>0.0305723905723905</v>
      </c>
      <c r="H600" s="23" t="s">
        <v>839</v>
      </c>
      <c r="I600" s="31">
        <f>SUM(I601:I608)</f>
        <v>7473</v>
      </c>
      <c r="J600" s="32">
        <v>20808</v>
      </c>
      <c r="K600" s="32" t="s">
        <v>839</v>
      </c>
      <c r="L600" s="32">
        <v>48</v>
      </c>
      <c r="M600" s="32">
        <f t="shared" si="20"/>
        <v>7425</v>
      </c>
      <c r="N600">
        <f t="shared" si="21"/>
        <v>0.0305723905723905</v>
      </c>
    </row>
    <row r="601" ht="18" customHeight="1" spans="1:14">
      <c r="A601" s="22">
        <v>2080801</v>
      </c>
      <c r="B601" s="29" t="s">
        <v>840</v>
      </c>
      <c r="C601" s="30">
        <v>30</v>
      </c>
      <c r="D601" s="26">
        <v>30</v>
      </c>
      <c r="E601" s="26">
        <v>2231</v>
      </c>
      <c r="F601" s="27">
        <f t="shared" si="22"/>
        <v>74.3666666666667</v>
      </c>
      <c r="G601" s="28">
        <v>-0.0908720456397718</v>
      </c>
      <c r="H601" s="29" t="s">
        <v>841</v>
      </c>
      <c r="I601" s="34">
        <v>2502</v>
      </c>
      <c r="J601" s="32">
        <v>2080801</v>
      </c>
      <c r="K601" s="32" t="s">
        <v>841</v>
      </c>
      <c r="L601" s="32">
        <v>48</v>
      </c>
      <c r="M601" s="32">
        <f t="shared" si="20"/>
        <v>2454</v>
      </c>
      <c r="N601">
        <f t="shared" si="21"/>
        <v>-0.0908720456397718</v>
      </c>
    </row>
    <row r="602" ht="18" customHeight="1" spans="1:14">
      <c r="A602" s="22">
        <v>2080802</v>
      </c>
      <c r="B602" s="29" t="s">
        <v>842</v>
      </c>
      <c r="C602" s="30">
        <v>398.5</v>
      </c>
      <c r="D602" s="26">
        <v>398.5</v>
      </c>
      <c r="E602" s="26">
        <v>3524</v>
      </c>
      <c r="F602" s="27">
        <f t="shared" si="22"/>
        <v>8.84316185696361</v>
      </c>
      <c r="G602" s="28">
        <v>0.350709083940207</v>
      </c>
      <c r="H602" s="29" t="s">
        <v>843</v>
      </c>
      <c r="I602" s="34">
        <v>2609</v>
      </c>
      <c r="J602" s="32">
        <v>2080802</v>
      </c>
      <c r="K602" s="32" t="s">
        <v>843</v>
      </c>
      <c r="L602" s="32">
        <v>0</v>
      </c>
      <c r="M602" s="32">
        <f t="shared" si="20"/>
        <v>2609</v>
      </c>
      <c r="N602">
        <f t="shared" si="21"/>
        <v>0.350709083940207</v>
      </c>
    </row>
    <row r="603" ht="18" customHeight="1" spans="1:14">
      <c r="A603" s="22">
        <v>2080803</v>
      </c>
      <c r="B603" s="29" t="s">
        <v>844</v>
      </c>
      <c r="C603" s="30">
        <v>1027.2</v>
      </c>
      <c r="D603" s="26">
        <v>1027.2</v>
      </c>
      <c r="E603" s="26">
        <v>0</v>
      </c>
      <c r="F603" s="27">
        <f t="shared" si="22"/>
        <v>0</v>
      </c>
      <c r="G603" s="28">
        <v>-1</v>
      </c>
      <c r="H603" s="29" t="s">
        <v>845</v>
      </c>
      <c r="I603" s="34">
        <v>932</v>
      </c>
      <c r="J603" s="32">
        <v>2080803</v>
      </c>
      <c r="K603" s="32" t="s">
        <v>845</v>
      </c>
      <c r="L603" s="32">
        <v>0</v>
      </c>
      <c r="M603" s="32">
        <f t="shared" si="20"/>
        <v>932</v>
      </c>
      <c r="N603">
        <f t="shared" si="21"/>
        <v>-1</v>
      </c>
    </row>
    <row r="604" ht="18" customHeight="1" spans="1:14">
      <c r="A604" s="22">
        <v>2080805</v>
      </c>
      <c r="B604" s="29" t="s">
        <v>846</v>
      </c>
      <c r="C604" s="30">
        <v>1090.5</v>
      </c>
      <c r="D604" s="26">
        <v>1090.5</v>
      </c>
      <c r="E604" s="26">
        <v>1386</v>
      </c>
      <c r="F604" s="27">
        <f t="shared" si="22"/>
        <v>1.27097661623109</v>
      </c>
      <c r="G604" s="28">
        <v>0.0769230769230769</v>
      </c>
      <c r="H604" s="29" t="s">
        <v>847</v>
      </c>
      <c r="I604" s="34">
        <v>1287</v>
      </c>
      <c r="J604" s="32">
        <v>2080805</v>
      </c>
      <c r="K604" s="32" t="s">
        <v>847</v>
      </c>
      <c r="L604" s="32">
        <v>0</v>
      </c>
      <c r="M604" s="32">
        <f t="shared" si="20"/>
        <v>1287</v>
      </c>
      <c r="N604">
        <f t="shared" si="21"/>
        <v>0.0769230769230769</v>
      </c>
    </row>
    <row r="605" ht="18" customHeight="1" spans="1:14">
      <c r="A605" s="22">
        <v>2080806</v>
      </c>
      <c r="B605" s="29" t="s">
        <v>848</v>
      </c>
      <c r="C605" s="30">
        <v>1440</v>
      </c>
      <c r="D605" s="26">
        <v>1440</v>
      </c>
      <c r="E605" s="26">
        <v>0</v>
      </c>
      <c r="F605" s="27">
        <f t="shared" si="22"/>
        <v>0</v>
      </c>
      <c r="G605" s="28"/>
      <c r="H605" s="29" t="s">
        <v>849</v>
      </c>
      <c r="I605" s="37">
        <v>0</v>
      </c>
      <c r="J605" s="32">
        <v>2080806</v>
      </c>
      <c r="K605" s="32" t="s">
        <v>849</v>
      </c>
      <c r="L605" s="32">
        <v>0</v>
      </c>
      <c r="M605" s="32">
        <f t="shared" si="20"/>
        <v>0</v>
      </c>
      <c r="N605" t="e">
        <f t="shared" si="21"/>
        <v>#DIV/0!</v>
      </c>
    </row>
    <row r="606" ht="18" customHeight="1" spans="1:14">
      <c r="A606" s="22">
        <v>2080807</v>
      </c>
      <c r="B606" s="29" t="s">
        <v>850</v>
      </c>
      <c r="C606" s="30">
        <v>0</v>
      </c>
      <c r="D606" s="26">
        <v>0</v>
      </c>
      <c r="E606" s="26">
        <v>0</v>
      </c>
      <c r="F606" s="27"/>
      <c r="G606" s="28"/>
      <c r="H606" s="29" t="s">
        <v>851</v>
      </c>
      <c r="I606" s="34">
        <v>0</v>
      </c>
      <c r="J606" s="32">
        <v>2080807</v>
      </c>
      <c r="K606" s="32" t="s">
        <v>851</v>
      </c>
      <c r="L606" s="32">
        <v>0</v>
      </c>
      <c r="M606" s="32">
        <f t="shared" si="20"/>
        <v>0</v>
      </c>
      <c r="N606" t="e">
        <f t="shared" si="21"/>
        <v>#DIV/0!</v>
      </c>
    </row>
    <row r="607" ht="18" customHeight="1" spans="1:14">
      <c r="A607" s="22">
        <v>2080808</v>
      </c>
      <c r="B607" s="29" t="s">
        <v>852</v>
      </c>
      <c r="C607" s="30">
        <v>0</v>
      </c>
      <c r="D607" s="26">
        <v>0</v>
      </c>
      <c r="E607" s="26">
        <v>14</v>
      </c>
      <c r="F607" s="27">
        <v>0</v>
      </c>
      <c r="G607" s="28">
        <v>-0.885245901639344</v>
      </c>
      <c r="H607" s="29" t="s">
        <v>853</v>
      </c>
      <c r="I607" s="38">
        <v>122</v>
      </c>
      <c r="J607" s="32">
        <v>2080808</v>
      </c>
      <c r="K607" s="32" t="s">
        <v>853</v>
      </c>
      <c r="L607" s="32">
        <v>0</v>
      </c>
      <c r="M607" s="32">
        <f t="shared" si="20"/>
        <v>122</v>
      </c>
      <c r="N607">
        <f t="shared" si="21"/>
        <v>-0.885245901639344</v>
      </c>
    </row>
    <row r="608" ht="18" customHeight="1" spans="1:14">
      <c r="A608" s="22">
        <v>2080899</v>
      </c>
      <c r="B608" s="29" t="s">
        <v>854</v>
      </c>
      <c r="C608" s="30">
        <v>1386.7</v>
      </c>
      <c r="D608" s="26">
        <v>1386.7</v>
      </c>
      <c r="E608" s="26">
        <v>497</v>
      </c>
      <c r="F608" s="27">
        <f t="shared" si="22"/>
        <v>0.358404846037355</v>
      </c>
      <c r="G608" s="28">
        <v>22.6666666666667</v>
      </c>
      <c r="H608" s="29" t="s">
        <v>855</v>
      </c>
      <c r="I608" s="34">
        <v>21</v>
      </c>
      <c r="J608" s="32">
        <v>2080899</v>
      </c>
      <c r="K608" s="32" t="s">
        <v>855</v>
      </c>
      <c r="L608" s="32">
        <v>0</v>
      </c>
      <c r="M608" s="32">
        <f t="shared" si="20"/>
        <v>21</v>
      </c>
      <c r="N608">
        <f t="shared" si="21"/>
        <v>22.6666666666667</v>
      </c>
    </row>
    <row r="609" ht="18" customHeight="1" spans="1:14">
      <c r="A609" s="22">
        <v>20809</v>
      </c>
      <c r="B609" s="23" t="s">
        <v>856</v>
      </c>
      <c r="C609" s="24">
        <v>1472.51</v>
      </c>
      <c r="D609" s="25">
        <v>1472.51</v>
      </c>
      <c r="E609" s="26">
        <v>1320</v>
      </c>
      <c r="F609" s="27">
        <f t="shared" si="22"/>
        <v>0.896428547174552</v>
      </c>
      <c r="G609" s="28">
        <v>0.204379562043796</v>
      </c>
      <c r="H609" s="23" t="s">
        <v>857</v>
      </c>
      <c r="I609" s="31">
        <f>SUM(I610:I615)</f>
        <v>1096</v>
      </c>
      <c r="J609" s="32">
        <v>20809</v>
      </c>
      <c r="K609" s="32" t="s">
        <v>857</v>
      </c>
      <c r="L609" s="32">
        <v>0</v>
      </c>
      <c r="M609" s="32">
        <f t="shared" si="20"/>
        <v>1096</v>
      </c>
      <c r="N609">
        <f t="shared" si="21"/>
        <v>0.204379562043796</v>
      </c>
    </row>
    <row r="610" ht="18" customHeight="1" spans="1:14">
      <c r="A610" s="22">
        <v>2080901</v>
      </c>
      <c r="B610" s="29" t="s">
        <v>858</v>
      </c>
      <c r="C610" s="30">
        <v>437.01</v>
      </c>
      <c r="D610" s="26">
        <v>437.01</v>
      </c>
      <c r="E610" s="26">
        <v>373</v>
      </c>
      <c r="F610" s="27">
        <f t="shared" si="22"/>
        <v>0.853527379236173</v>
      </c>
      <c r="G610" s="28">
        <v>0.819512195121951</v>
      </c>
      <c r="H610" s="29" t="s">
        <v>859</v>
      </c>
      <c r="I610" s="37">
        <v>205</v>
      </c>
      <c r="J610" s="32">
        <v>2080901</v>
      </c>
      <c r="K610" s="32" t="s">
        <v>859</v>
      </c>
      <c r="L610" s="32">
        <v>0</v>
      </c>
      <c r="M610" s="32">
        <f t="shared" si="20"/>
        <v>205</v>
      </c>
      <c r="N610">
        <f t="shared" si="21"/>
        <v>0.819512195121951</v>
      </c>
    </row>
    <row r="611" ht="18" customHeight="1" spans="1:14">
      <c r="A611" s="22">
        <v>2080902</v>
      </c>
      <c r="B611" s="29" t="s">
        <v>860</v>
      </c>
      <c r="C611" s="30">
        <v>160</v>
      </c>
      <c r="D611" s="26">
        <v>160</v>
      </c>
      <c r="E611" s="26">
        <v>85</v>
      </c>
      <c r="F611" s="27">
        <f t="shared" si="22"/>
        <v>0.53125</v>
      </c>
      <c r="G611" s="28">
        <v>-0.425675675675676</v>
      </c>
      <c r="H611" s="29" t="s">
        <v>861</v>
      </c>
      <c r="I611" s="34">
        <v>148</v>
      </c>
      <c r="J611" s="32">
        <v>2080902</v>
      </c>
      <c r="K611" s="32" t="s">
        <v>861</v>
      </c>
      <c r="L611" s="32">
        <v>0</v>
      </c>
      <c r="M611" s="32">
        <f t="shared" si="20"/>
        <v>148</v>
      </c>
      <c r="N611">
        <f t="shared" si="21"/>
        <v>-0.425675675675676</v>
      </c>
    </row>
    <row r="612" ht="18" customHeight="1" spans="1:14">
      <c r="A612" s="22">
        <v>2080903</v>
      </c>
      <c r="B612" s="29" t="s">
        <v>862</v>
      </c>
      <c r="C612" s="30">
        <v>0</v>
      </c>
      <c r="D612" s="26">
        <v>0</v>
      </c>
      <c r="E612" s="26">
        <v>0</v>
      </c>
      <c r="F612" s="27"/>
      <c r="G612" s="28"/>
      <c r="H612" s="29" t="s">
        <v>863</v>
      </c>
      <c r="I612" s="38">
        <v>0</v>
      </c>
      <c r="J612" s="32">
        <v>2080903</v>
      </c>
      <c r="K612" s="32" t="s">
        <v>863</v>
      </c>
      <c r="L612" s="32">
        <v>0</v>
      </c>
      <c r="M612" s="32">
        <f t="shared" si="20"/>
        <v>0</v>
      </c>
      <c r="N612" t="e">
        <f t="shared" si="21"/>
        <v>#DIV/0!</v>
      </c>
    </row>
    <row r="613" ht="18" customHeight="1" spans="1:14">
      <c r="A613" s="22">
        <v>2080904</v>
      </c>
      <c r="B613" s="29" t="s">
        <v>864</v>
      </c>
      <c r="C613" s="30">
        <v>0</v>
      </c>
      <c r="D613" s="26">
        <v>0</v>
      </c>
      <c r="E613" s="26">
        <v>113</v>
      </c>
      <c r="F613" s="27">
        <v>0</v>
      </c>
      <c r="G613" s="28">
        <v>1</v>
      </c>
      <c r="H613" s="29" t="s">
        <v>865</v>
      </c>
      <c r="I613" s="34">
        <v>0</v>
      </c>
      <c r="J613" s="32">
        <v>2080904</v>
      </c>
      <c r="K613" s="32" t="s">
        <v>865</v>
      </c>
      <c r="L613" s="32">
        <v>0</v>
      </c>
      <c r="M613" s="32">
        <f t="shared" si="20"/>
        <v>0</v>
      </c>
      <c r="N613" t="e">
        <f t="shared" si="21"/>
        <v>#DIV/0!</v>
      </c>
    </row>
    <row r="614" ht="18" customHeight="1" spans="1:14">
      <c r="A614" s="22">
        <v>2080905</v>
      </c>
      <c r="B614" s="29" t="s">
        <v>866</v>
      </c>
      <c r="C614" s="30">
        <v>0</v>
      </c>
      <c r="D614" s="26">
        <v>0</v>
      </c>
      <c r="E614" s="26">
        <v>0</v>
      </c>
      <c r="F614" s="27"/>
      <c r="G614" s="28">
        <v>-1</v>
      </c>
      <c r="H614" s="29" t="s">
        <v>867</v>
      </c>
      <c r="I614" s="34">
        <v>487</v>
      </c>
      <c r="J614" s="32">
        <v>2080905</v>
      </c>
      <c r="K614" s="32" t="s">
        <v>867</v>
      </c>
      <c r="L614" s="32">
        <v>0</v>
      </c>
      <c r="M614" s="32">
        <f t="shared" si="20"/>
        <v>487</v>
      </c>
      <c r="N614">
        <f t="shared" si="21"/>
        <v>-1</v>
      </c>
    </row>
    <row r="615" ht="18" customHeight="1" spans="1:14">
      <c r="A615" s="22">
        <v>2080999</v>
      </c>
      <c r="B615" s="29" t="s">
        <v>868</v>
      </c>
      <c r="C615" s="30">
        <v>875.5</v>
      </c>
      <c r="D615" s="26">
        <v>875.5</v>
      </c>
      <c r="E615" s="26">
        <v>749</v>
      </c>
      <c r="F615" s="27">
        <f t="shared" si="22"/>
        <v>0.855511136493432</v>
      </c>
      <c r="G615" s="28">
        <v>1.92578125</v>
      </c>
      <c r="H615" s="29" t="s">
        <v>869</v>
      </c>
      <c r="I615" s="34">
        <v>256</v>
      </c>
      <c r="J615" s="32">
        <v>2080999</v>
      </c>
      <c r="K615" s="32" t="s">
        <v>869</v>
      </c>
      <c r="L615" s="32">
        <v>0</v>
      </c>
      <c r="M615" s="32">
        <f t="shared" si="20"/>
        <v>256</v>
      </c>
      <c r="N615">
        <f t="shared" si="21"/>
        <v>1.92578125</v>
      </c>
    </row>
    <row r="616" ht="18" customHeight="1" spans="1:14">
      <c r="A616" s="22">
        <v>20810</v>
      </c>
      <c r="B616" s="23" t="s">
        <v>870</v>
      </c>
      <c r="C616" s="24">
        <v>2628.48</v>
      </c>
      <c r="D616" s="25">
        <v>2628.48</v>
      </c>
      <c r="E616" s="26">
        <v>6298</v>
      </c>
      <c r="F616" s="27">
        <f t="shared" si="22"/>
        <v>2.39606160214268</v>
      </c>
      <c r="G616" s="28">
        <v>1.09027547295055</v>
      </c>
      <c r="H616" s="23" t="s">
        <v>871</v>
      </c>
      <c r="I616" s="31">
        <f>SUM(I617:I623)</f>
        <v>3013</v>
      </c>
      <c r="J616" s="32">
        <v>20810</v>
      </c>
      <c r="K616" s="32" t="s">
        <v>871</v>
      </c>
      <c r="L616" s="32">
        <v>0</v>
      </c>
      <c r="M616" s="32">
        <f t="shared" si="20"/>
        <v>3013</v>
      </c>
      <c r="N616">
        <f t="shared" si="21"/>
        <v>1.09027547295055</v>
      </c>
    </row>
    <row r="617" ht="18" customHeight="1" spans="1:14">
      <c r="A617" s="22">
        <v>2081001</v>
      </c>
      <c r="B617" s="29" t="s">
        <v>872</v>
      </c>
      <c r="C617" s="30">
        <v>0</v>
      </c>
      <c r="D617" s="26">
        <v>0</v>
      </c>
      <c r="E617" s="26">
        <v>215</v>
      </c>
      <c r="F617" s="27">
        <v>0</v>
      </c>
      <c r="G617" s="28">
        <v>-0.250871080139373</v>
      </c>
      <c r="H617" s="29" t="s">
        <v>873</v>
      </c>
      <c r="I617" s="34">
        <v>287</v>
      </c>
      <c r="J617" s="32">
        <v>2081001</v>
      </c>
      <c r="K617" s="32" t="s">
        <v>873</v>
      </c>
      <c r="L617" s="32">
        <v>0</v>
      </c>
      <c r="M617" s="32">
        <f t="shared" si="20"/>
        <v>287</v>
      </c>
      <c r="N617">
        <f t="shared" si="21"/>
        <v>-0.250871080139373</v>
      </c>
    </row>
    <row r="618" ht="18" customHeight="1" spans="1:14">
      <c r="A618" s="22">
        <v>2081002</v>
      </c>
      <c r="B618" s="29" t="s">
        <v>874</v>
      </c>
      <c r="C618" s="30">
        <v>469.46</v>
      </c>
      <c r="D618" s="26">
        <v>469.46</v>
      </c>
      <c r="E618" s="26">
        <v>983</v>
      </c>
      <c r="F618" s="27">
        <f t="shared" si="22"/>
        <v>2.0938951135347</v>
      </c>
      <c r="G618" s="28">
        <v>1.17477876106195</v>
      </c>
      <c r="H618" s="29" t="s">
        <v>875</v>
      </c>
      <c r="I618" s="34">
        <v>452</v>
      </c>
      <c r="J618" s="32">
        <v>2081002</v>
      </c>
      <c r="K618" s="32" t="s">
        <v>875</v>
      </c>
      <c r="L618" s="32">
        <v>0</v>
      </c>
      <c r="M618" s="32">
        <f t="shared" si="20"/>
        <v>452</v>
      </c>
      <c r="N618">
        <f t="shared" si="21"/>
        <v>1.17477876106195</v>
      </c>
    </row>
    <row r="619" ht="18" customHeight="1" spans="1:14">
      <c r="A619" s="22">
        <v>2081003</v>
      </c>
      <c r="B619" s="29" t="s">
        <v>876</v>
      </c>
      <c r="C619" s="30">
        <v>0</v>
      </c>
      <c r="D619" s="26">
        <v>0</v>
      </c>
      <c r="E619" s="26">
        <v>0</v>
      </c>
      <c r="F619" s="27"/>
      <c r="G619" s="28"/>
      <c r="H619" s="29" t="s">
        <v>877</v>
      </c>
      <c r="I619" s="34">
        <v>0</v>
      </c>
      <c r="J619" s="32">
        <v>2081003</v>
      </c>
      <c r="K619" s="32" t="s">
        <v>877</v>
      </c>
      <c r="L619" s="32">
        <v>0</v>
      </c>
      <c r="M619" s="32">
        <f t="shared" si="20"/>
        <v>0</v>
      </c>
      <c r="N619" t="e">
        <f t="shared" si="21"/>
        <v>#DIV/0!</v>
      </c>
    </row>
    <row r="620" ht="18" customHeight="1" spans="1:14">
      <c r="A620" s="22">
        <v>2081004</v>
      </c>
      <c r="B620" s="29" t="s">
        <v>878</v>
      </c>
      <c r="C620" s="30">
        <v>961.73</v>
      </c>
      <c r="D620" s="26">
        <v>961.73</v>
      </c>
      <c r="E620" s="26">
        <v>3594</v>
      </c>
      <c r="F620" s="27">
        <f t="shared" si="22"/>
        <v>3.73701558649517</v>
      </c>
      <c r="G620" s="28">
        <v>2.39056603773585</v>
      </c>
      <c r="H620" s="29" t="s">
        <v>879</v>
      </c>
      <c r="I620" s="34">
        <v>1060</v>
      </c>
      <c r="J620" s="32">
        <v>2081004</v>
      </c>
      <c r="K620" s="32" t="s">
        <v>879</v>
      </c>
      <c r="L620" s="32">
        <v>0</v>
      </c>
      <c r="M620" s="32">
        <f t="shared" si="20"/>
        <v>1060</v>
      </c>
      <c r="N620">
        <f t="shared" si="21"/>
        <v>2.39056603773585</v>
      </c>
    </row>
    <row r="621" ht="18" customHeight="1" spans="1:14">
      <c r="A621" s="22">
        <v>2081005</v>
      </c>
      <c r="B621" s="29" t="s">
        <v>880</v>
      </c>
      <c r="C621" s="30">
        <v>751.75</v>
      </c>
      <c r="D621" s="26">
        <v>751.75</v>
      </c>
      <c r="E621" s="26">
        <v>1153</v>
      </c>
      <c r="F621" s="27">
        <f t="shared" si="22"/>
        <v>1.53375457266378</v>
      </c>
      <c r="G621" s="28">
        <v>0.967576791808874</v>
      </c>
      <c r="H621" s="29" t="s">
        <v>881</v>
      </c>
      <c r="I621" s="34">
        <v>586</v>
      </c>
      <c r="J621" s="32">
        <v>2081005</v>
      </c>
      <c r="K621" s="32" t="s">
        <v>881</v>
      </c>
      <c r="L621" s="32">
        <v>0</v>
      </c>
      <c r="M621" s="32">
        <f t="shared" si="20"/>
        <v>586</v>
      </c>
      <c r="N621">
        <f t="shared" si="21"/>
        <v>0.967576791808874</v>
      </c>
    </row>
    <row r="622" ht="18" customHeight="1" spans="1:14">
      <c r="A622" s="22">
        <v>2081006</v>
      </c>
      <c r="B622" s="29" t="s">
        <v>882</v>
      </c>
      <c r="C622" s="30">
        <v>445.54</v>
      </c>
      <c r="D622" s="26">
        <v>445.54</v>
      </c>
      <c r="E622" s="26">
        <v>272</v>
      </c>
      <c r="F622" s="27">
        <f t="shared" si="22"/>
        <v>0.610495129505768</v>
      </c>
      <c r="G622" s="28">
        <v>-0.501831501831502</v>
      </c>
      <c r="H622" s="29" t="s">
        <v>883</v>
      </c>
      <c r="I622" s="34">
        <v>546</v>
      </c>
      <c r="J622" s="32">
        <v>2081006</v>
      </c>
      <c r="K622" s="32" t="s">
        <v>883</v>
      </c>
      <c r="L622" s="32">
        <v>0</v>
      </c>
      <c r="M622" s="32">
        <f t="shared" si="20"/>
        <v>546</v>
      </c>
      <c r="N622">
        <f t="shared" si="21"/>
        <v>-0.501831501831502</v>
      </c>
    </row>
    <row r="623" ht="18" customHeight="1" spans="1:14">
      <c r="A623" s="22">
        <v>2081099</v>
      </c>
      <c r="B623" s="29" t="s">
        <v>884</v>
      </c>
      <c r="C623" s="30">
        <v>0</v>
      </c>
      <c r="D623" s="26">
        <v>0</v>
      </c>
      <c r="E623" s="26">
        <v>81</v>
      </c>
      <c r="F623" s="27">
        <v>0</v>
      </c>
      <c r="G623" s="28">
        <v>-0.0121951219512195</v>
      </c>
      <c r="H623" s="29" t="s">
        <v>885</v>
      </c>
      <c r="I623" s="34">
        <v>82</v>
      </c>
      <c r="J623" s="32">
        <v>2081099</v>
      </c>
      <c r="K623" s="32" t="s">
        <v>885</v>
      </c>
      <c r="L623" s="32">
        <v>0</v>
      </c>
      <c r="M623" s="32">
        <f t="shared" si="20"/>
        <v>82</v>
      </c>
      <c r="N623">
        <f t="shared" si="21"/>
        <v>-0.0121951219512195</v>
      </c>
    </row>
    <row r="624" ht="18" customHeight="1" spans="1:14">
      <c r="A624" s="22">
        <v>20811</v>
      </c>
      <c r="B624" s="23" t="s">
        <v>886</v>
      </c>
      <c r="C624" s="24">
        <v>2143.14</v>
      </c>
      <c r="D624" s="25">
        <v>2143.14</v>
      </c>
      <c r="E624" s="26">
        <v>3474</v>
      </c>
      <c r="F624" s="27">
        <f t="shared" si="22"/>
        <v>1.62098602984406</v>
      </c>
      <c r="G624" s="28">
        <v>0.14956982131039</v>
      </c>
      <c r="H624" s="23" t="s">
        <v>887</v>
      </c>
      <c r="I624" s="31">
        <f>SUM(I625:I632)</f>
        <v>3022</v>
      </c>
      <c r="J624" s="32">
        <v>20811</v>
      </c>
      <c r="K624" s="32" t="s">
        <v>887</v>
      </c>
      <c r="L624" s="32">
        <v>0</v>
      </c>
      <c r="M624" s="32">
        <f t="shared" si="20"/>
        <v>3022</v>
      </c>
      <c r="N624">
        <f t="shared" si="21"/>
        <v>0.14956982131039</v>
      </c>
    </row>
    <row r="625" ht="18" customHeight="1" spans="1:14">
      <c r="A625" s="22">
        <v>2081101</v>
      </c>
      <c r="B625" s="29" t="s">
        <v>13</v>
      </c>
      <c r="C625" s="30">
        <v>89.59</v>
      </c>
      <c r="D625" s="26">
        <v>89.59</v>
      </c>
      <c r="E625" s="26">
        <v>104</v>
      </c>
      <c r="F625" s="27">
        <f t="shared" si="22"/>
        <v>1.16084384417904</v>
      </c>
      <c r="G625" s="28">
        <v>0</v>
      </c>
      <c r="H625" s="29" t="s">
        <v>14</v>
      </c>
      <c r="I625" s="34">
        <v>104</v>
      </c>
      <c r="J625" s="32">
        <v>2081101</v>
      </c>
      <c r="K625" s="32" t="s">
        <v>14</v>
      </c>
      <c r="L625" s="32">
        <v>0</v>
      </c>
      <c r="M625" s="32">
        <f t="shared" si="20"/>
        <v>104</v>
      </c>
      <c r="N625">
        <f t="shared" si="21"/>
        <v>0</v>
      </c>
    </row>
    <row r="626" ht="18" customHeight="1" spans="1:14">
      <c r="A626" s="22">
        <v>2081102</v>
      </c>
      <c r="B626" s="29" t="s">
        <v>15</v>
      </c>
      <c r="C626" s="30">
        <v>65.8</v>
      </c>
      <c r="D626" s="26">
        <v>65.8</v>
      </c>
      <c r="E626" s="26">
        <v>78</v>
      </c>
      <c r="F626" s="27">
        <f t="shared" si="22"/>
        <v>1.1854103343465</v>
      </c>
      <c r="G626" s="28">
        <v>-0.0126582278481012</v>
      </c>
      <c r="H626" s="29" t="s">
        <v>16</v>
      </c>
      <c r="I626" s="34">
        <v>79</v>
      </c>
      <c r="J626" s="32">
        <v>2081102</v>
      </c>
      <c r="K626" s="32" t="s">
        <v>16</v>
      </c>
      <c r="L626" s="32">
        <v>0</v>
      </c>
      <c r="M626" s="32">
        <f t="shared" si="20"/>
        <v>79</v>
      </c>
      <c r="N626">
        <f t="shared" si="21"/>
        <v>-0.0126582278481012</v>
      </c>
    </row>
    <row r="627" ht="18" customHeight="1" spans="1:14">
      <c r="A627" s="22">
        <v>2081103</v>
      </c>
      <c r="B627" s="29" t="s">
        <v>17</v>
      </c>
      <c r="C627" s="30">
        <v>0</v>
      </c>
      <c r="D627" s="26">
        <v>0</v>
      </c>
      <c r="E627" s="26">
        <v>0</v>
      </c>
      <c r="F627" s="27"/>
      <c r="G627" s="28"/>
      <c r="H627" s="29" t="s">
        <v>18</v>
      </c>
      <c r="I627" s="34">
        <v>0</v>
      </c>
      <c r="J627" s="32">
        <v>2081103</v>
      </c>
      <c r="K627" s="32" t="s">
        <v>18</v>
      </c>
      <c r="L627" s="32">
        <v>0</v>
      </c>
      <c r="M627" s="32">
        <f t="shared" si="20"/>
        <v>0</v>
      </c>
      <c r="N627" t="e">
        <f t="shared" si="21"/>
        <v>#DIV/0!</v>
      </c>
    </row>
    <row r="628" ht="18" customHeight="1" spans="1:14">
      <c r="A628" s="22">
        <v>2081104</v>
      </c>
      <c r="B628" s="29" t="s">
        <v>888</v>
      </c>
      <c r="C628" s="30">
        <v>11.7</v>
      </c>
      <c r="D628" s="26">
        <v>11.7</v>
      </c>
      <c r="E628" s="26">
        <v>112</v>
      </c>
      <c r="F628" s="27">
        <f t="shared" si="22"/>
        <v>9.57264957264957</v>
      </c>
      <c r="G628" s="28">
        <v>-0.17037037037037</v>
      </c>
      <c r="H628" s="29" t="s">
        <v>889</v>
      </c>
      <c r="I628" s="34">
        <v>135</v>
      </c>
      <c r="J628" s="32">
        <v>2081104</v>
      </c>
      <c r="K628" s="32" t="s">
        <v>889</v>
      </c>
      <c r="L628" s="32">
        <v>0</v>
      </c>
      <c r="M628" s="32">
        <f t="shared" si="20"/>
        <v>135</v>
      </c>
      <c r="N628">
        <f t="shared" si="21"/>
        <v>-0.17037037037037</v>
      </c>
    </row>
    <row r="629" ht="18" customHeight="1" spans="1:14">
      <c r="A629" s="22">
        <v>2081105</v>
      </c>
      <c r="B629" s="29" t="s">
        <v>890</v>
      </c>
      <c r="C629" s="30">
        <v>140.45</v>
      </c>
      <c r="D629" s="26">
        <v>140.45</v>
      </c>
      <c r="E629" s="26">
        <v>817</v>
      </c>
      <c r="F629" s="27">
        <f t="shared" si="22"/>
        <v>5.81701673193307</v>
      </c>
      <c r="G629" s="28">
        <v>0.0460947503201024</v>
      </c>
      <c r="H629" s="29" t="s">
        <v>891</v>
      </c>
      <c r="I629" s="34">
        <v>781</v>
      </c>
      <c r="J629" s="32">
        <v>2081105</v>
      </c>
      <c r="K629" s="32" t="s">
        <v>891</v>
      </c>
      <c r="L629" s="32">
        <v>0</v>
      </c>
      <c r="M629" s="32">
        <f t="shared" si="20"/>
        <v>781</v>
      </c>
      <c r="N629">
        <f t="shared" si="21"/>
        <v>0.0460947503201024</v>
      </c>
    </row>
    <row r="630" ht="18" customHeight="1" spans="1:14">
      <c r="A630" s="22">
        <v>2081106</v>
      </c>
      <c r="B630" s="29" t="s">
        <v>892</v>
      </c>
      <c r="C630" s="30">
        <v>0</v>
      </c>
      <c r="D630" s="26">
        <v>0</v>
      </c>
      <c r="E630" s="26">
        <v>0</v>
      </c>
      <c r="F630" s="27"/>
      <c r="G630" s="28"/>
      <c r="H630" s="29" t="s">
        <v>893</v>
      </c>
      <c r="I630" s="34">
        <v>0</v>
      </c>
      <c r="J630" s="32">
        <v>2081106</v>
      </c>
      <c r="K630" s="32" t="s">
        <v>893</v>
      </c>
      <c r="L630" s="32">
        <v>0</v>
      </c>
      <c r="M630" s="32">
        <f t="shared" si="20"/>
        <v>0</v>
      </c>
      <c r="N630" t="e">
        <f t="shared" si="21"/>
        <v>#DIV/0!</v>
      </c>
    </row>
    <row r="631" ht="18" customHeight="1" spans="1:14">
      <c r="A631" s="22">
        <v>2081107</v>
      </c>
      <c r="B631" s="29" t="s">
        <v>894</v>
      </c>
      <c r="C631" s="30">
        <v>1000</v>
      </c>
      <c r="D631" s="26">
        <v>1000</v>
      </c>
      <c r="E631" s="26">
        <v>1561</v>
      </c>
      <c r="F631" s="27">
        <f t="shared" si="22"/>
        <v>1.561</v>
      </c>
      <c r="G631" s="28">
        <v>-0.0607701564380265</v>
      </c>
      <c r="H631" s="29" t="s">
        <v>895</v>
      </c>
      <c r="I631" s="34">
        <v>1662</v>
      </c>
      <c r="J631" s="32">
        <v>2081107</v>
      </c>
      <c r="K631" s="32" t="s">
        <v>895</v>
      </c>
      <c r="L631" s="32">
        <v>0</v>
      </c>
      <c r="M631" s="32">
        <f t="shared" si="20"/>
        <v>1662</v>
      </c>
      <c r="N631">
        <f t="shared" si="21"/>
        <v>-0.0607701564380265</v>
      </c>
    </row>
    <row r="632" ht="18" customHeight="1" spans="1:14">
      <c r="A632" s="22">
        <v>2081199</v>
      </c>
      <c r="B632" s="29" t="s">
        <v>896</v>
      </c>
      <c r="C632" s="30">
        <v>835.6</v>
      </c>
      <c r="D632" s="26">
        <v>835.6</v>
      </c>
      <c r="E632" s="26">
        <v>802</v>
      </c>
      <c r="F632" s="27">
        <f t="shared" si="22"/>
        <v>0.959789372905696</v>
      </c>
      <c r="G632" s="28">
        <v>2.0727969348659</v>
      </c>
      <c r="H632" s="29" t="s">
        <v>897</v>
      </c>
      <c r="I632" s="34">
        <v>261</v>
      </c>
      <c r="J632" s="32">
        <v>2081199</v>
      </c>
      <c r="K632" s="32" t="s">
        <v>897</v>
      </c>
      <c r="L632" s="32">
        <v>0</v>
      </c>
      <c r="M632" s="32">
        <f t="shared" si="20"/>
        <v>261</v>
      </c>
      <c r="N632">
        <f t="shared" si="21"/>
        <v>2.0727969348659</v>
      </c>
    </row>
    <row r="633" ht="18" customHeight="1" spans="1:14">
      <c r="A633" s="22">
        <v>20816</v>
      </c>
      <c r="B633" s="23" t="s">
        <v>898</v>
      </c>
      <c r="C633" s="24">
        <v>30.43</v>
      </c>
      <c r="D633" s="25">
        <v>30.43</v>
      </c>
      <c r="E633" s="26">
        <v>29</v>
      </c>
      <c r="F633" s="27">
        <f t="shared" si="22"/>
        <v>0.953006901084456</v>
      </c>
      <c r="G633" s="28">
        <v>0.380952380952381</v>
      </c>
      <c r="H633" s="23" t="s">
        <v>899</v>
      </c>
      <c r="I633" s="31">
        <f>SUM(I634:I637)</f>
        <v>21</v>
      </c>
      <c r="J633" s="32">
        <v>20816</v>
      </c>
      <c r="K633" s="32" t="s">
        <v>899</v>
      </c>
      <c r="L633" s="32">
        <v>0</v>
      </c>
      <c r="M633" s="32">
        <f t="shared" si="20"/>
        <v>21</v>
      </c>
      <c r="N633">
        <f t="shared" si="21"/>
        <v>0.380952380952381</v>
      </c>
    </row>
    <row r="634" ht="18" customHeight="1" spans="1:14">
      <c r="A634" s="22">
        <v>2081601</v>
      </c>
      <c r="B634" s="29" t="s">
        <v>13</v>
      </c>
      <c r="C634" s="30">
        <v>30.43</v>
      </c>
      <c r="D634" s="26">
        <v>30.43</v>
      </c>
      <c r="E634" s="26">
        <v>29</v>
      </c>
      <c r="F634" s="27">
        <f t="shared" si="22"/>
        <v>0.953006901084456</v>
      </c>
      <c r="G634" s="28">
        <v>0.380952380952381</v>
      </c>
      <c r="H634" s="29" t="s">
        <v>14</v>
      </c>
      <c r="I634" s="34">
        <v>21</v>
      </c>
      <c r="J634" s="32">
        <v>2081601</v>
      </c>
      <c r="K634" s="32" t="s">
        <v>14</v>
      </c>
      <c r="L634" s="32">
        <v>0</v>
      </c>
      <c r="M634" s="32">
        <f t="shared" si="20"/>
        <v>21</v>
      </c>
      <c r="N634">
        <f t="shared" si="21"/>
        <v>0.380952380952381</v>
      </c>
    </row>
    <row r="635" ht="18" customHeight="1" spans="1:14">
      <c r="A635" s="22">
        <v>2081602</v>
      </c>
      <c r="B635" s="29" t="s">
        <v>15</v>
      </c>
      <c r="C635" s="30">
        <v>0</v>
      </c>
      <c r="D635" s="26">
        <v>0</v>
      </c>
      <c r="E635" s="26">
        <v>0</v>
      </c>
      <c r="F635" s="27"/>
      <c r="G635" s="28"/>
      <c r="H635" s="29" t="s">
        <v>16</v>
      </c>
      <c r="I635" s="34">
        <v>0</v>
      </c>
      <c r="J635" s="32">
        <v>2081602</v>
      </c>
      <c r="K635" s="32" t="s">
        <v>16</v>
      </c>
      <c r="L635" s="32">
        <v>0</v>
      </c>
      <c r="M635" s="32">
        <f t="shared" si="20"/>
        <v>0</v>
      </c>
      <c r="N635" t="e">
        <f t="shared" si="21"/>
        <v>#DIV/0!</v>
      </c>
    </row>
    <row r="636" ht="18" customHeight="1" spans="1:14">
      <c r="A636" s="22">
        <v>2081603</v>
      </c>
      <c r="B636" s="29" t="s">
        <v>17</v>
      </c>
      <c r="C636" s="30">
        <v>0</v>
      </c>
      <c r="D636" s="26">
        <v>0</v>
      </c>
      <c r="E636" s="26">
        <v>0</v>
      </c>
      <c r="F636" s="27"/>
      <c r="G636" s="28"/>
      <c r="H636" s="29" t="s">
        <v>18</v>
      </c>
      <c r="I636" s="34">
        <v>0</v>
      </c>
      <c r="J636" s="32">
        <v>2081603</v>
      </c>
      <c r="K636" s="32" t="s">
        <v>18</v>
      </c>
      <c r="L636" s="32">
        <v>0</v>
      </c>
      <c r="M636" s="32">
        <f t="shared" si="20"/>
        <v>0</v>
      </c>
      <c r="N636" t="e">
        <f t="shared" si="21"/>
        <v>#DIV/0!</v>
      </c>
    </row>
    <row r="637" ht="18" customHeight="1" spans="1:14">
      <c r="A637" s="22">
        <v>2081650</v>
      </c>
      <c r="B637" s="29" t="s">
        <v>31</v>
      </c>
      <c r="C637" s="30">
        <v>0</v>
      </c>
      <c r="D637" s="26">
        <v>0</v>
      </c>
      <c r="E637" s="26">
        <v>0</v>
      </c>
      <c r="F637" s="27"/>
      <c r="G637" s="28"/>
      <c r="H637" s="29" t="s">
        <v>900</v>
      </c>
      <c r="I637" s="34">
        <v>0</v>
      </c>
      <c r="J637" s="32">
        <v>2081699</v>
      </c>
      <c r="K637" s="32" t="s">
        <v>900</v>
      </c>
      <c r="L637" s="32">
        <v>0</v>
      </c>
      <c r="M637" s="32">
        <f t="shared" si="20"/>
        <v>0</v>
      </c>
      <c r="N637" t="e">
        <f t="shared" si="21"/>
        <v>#DIV/0!</v>
      </c>
    </row>
    <row r="638" ht="18" customHeight="1" spans="1:14">
      <c r="A638" s="22">
        <v>2081699</v>
      </c>
      <c r="B638" s="29" t="s">
        <v>901</v>
      </c>
      <c r="C638" s="30">
        <v>0</v>
      </c>
      <c r="D638" s="26">
        <v>0</v>
      </c>
      <c r="E638" s="26">
        <v>0</v>
      </c>
      <c r="F638" s="27"/>
      <c r="G638" s="28"/>
      <c r="N638" t="e">
        <f t="shared" si="21"/>
        <v>#DIV/0!</v>
      </c>
    </row>
    <row r="639" ht="18" customHeight="1" spans="1:14">
      <c r="A639" s="22">
        <v>20819</v>
      </c>
      <c r="B639" s="23" t="s">
        <v>902</v>
      </c>
      <c r="C639" s="24">
        <v>2684.56</v>
      </c>
      <c r="D639" s="25">
        <v>2684.56</v>
      </c>
      <c r="E639" s="26">
        <v>8200</v>
      </c>
      <c r="F639" s="27">
        <f t="shared" si="22"/>
        <v>3.05450427630599</v>
      </c>
      <c r="G639" s="28">
        <v>-0.0938225218256161</v>
      </c>
      <c r="H639" s="23" t="s">
        <v>903</v>
      </c>
      <c r="I639" s="31">
        <f>SUM(I640:I641)</f>
        <v>9049</v>
      </c>
      <c r="J639" s="32">
        <v>20819</v>
      </c>
      <c r="K639" s="32" t="s">
        <v>903</v>
      </c>
      <c r="L639" s="32">
        <v>0</v>
      </c>
      <c r="M639" s="32">
        <f>I639-L639</f>
        <v>9049</v>
      </c>
      <c r="N639">
        <f t="shared" si="21"/>
        <v>-0.0938225218256161</v>
      </c>
    </row>
    <row r="640" ht="18" customHeight="1" spans="1:14">
      <c r="A640" s="22">
        <v>2081901</v>
      </c>
      <c r="B640" s="29" t="s">
        <v>904</v>
      </c>
      <c r="C640" s="30">
        <v>1304.56</v>
      </c>
      <c r="D640" s="26">
        <v>1304.56</v>
      </c>
      <c r="E640" s="26">
        <v>4526</v>
      </c>
      <c r="F640" s="27">
        <f t="shared" si="22"/>
        <v>3.46936898264549</v>
      </c>
      <c r="G640" s="28">
        <v>-0.195949546988808</v>
      </c>
      <c r="H640" s="29" t="s">
        <v>905</v>
      </c>
      <c r="I640" s="34">
        <v>5629</v>
      </c>
      <c r="J640" s="32">
        <v>2081901</v>
      </c>
      <c r="K640" s="32" t="s">
        <v>905</v>
      </c>
      <c r="L640" s="32">
        <v>0</v>
      </c>
      <c r="M640" s="32">
        <f>I640-L640</f>
        <v>5629</v>
      </c>
      <c r="N640">
        <f t="shared" si="21"/>
        <v>-0.195949546988808</v>
      </c>
    </row>
    <row r="641" ht="18" customHeight="1" spans="1:14">
      <c r="A641" s="22">
        <v>2081902</v>
      </c>
      <c r="B641" s="29" t="s">
        <v>906</v>
      </c>
      <c r="C641" s="30">
        <v>1380</v>
      </c>
      <c r="D641" s="26">
        <v>1380</v>
      </c>
      <c r="E641" s="26">
        <v>3674</v>
      </c>
      <c r="F641" s="27">
        <f t="shared" si="22"/>
        <v>2.66231884057971</v>
      </c>
      <c r="G641" s="28">
        <v>0.0742690058479532</v>
      </c>
      <c r="H641" s="29" t="s">
        <v>907</v>
      </c>
      <c r="I641" s="34">
        <v>3420</v>
      </c>
      <c r="J641" s="32">
        <v>2081902</v>
      </c>
      <c r="K641" s="32" t="s">
        <v>907</v>
      </c>
      <c r="L641" s="32">
        <v>0</v>
      </c>
      <c r="M641" s="32">
        <f>I641-L641</f>
        <v>3420</v>
      </c>
      <c r="N641">
        <f t="shared" si="21"/>
        <v>0.0742690058479532</v>
      </c>
    </row>
    <row r="642" ht="18" customHeight="1" spans="1:14">
      <c r="A642" s="22">
        <v>20820</v>
      </c>
      <c r="B642" s="23" t="s">
        <v>908</v>
      </c>
      <c r="C642" s="24">
        <v>185</v>
      </c>
      <c r="D642" s="25">
        <v>185</v>
      </c>
      <c r="E642" s="26">
        <v>487</v>
      </c>
      <c r="F642" s="27">
        <f t="shared" si="22"/>
        <v>2.63243243243243</v>
      </c>
      <c r="G642" s="28">
        <v>-0.297258297258297</v>
      </c>
      <c r="H642" s="23" t="s">
        <v>909</v>
      </c>
      <c r="I642" s="31">
        <f>SUM(I643:I644)</f>
        <v>693</v>
      </c>
      <c r="J642" s="32">
        <v>20820</v>
      </c>
      <c r="K642" s="32" t="s">
        <v>909</v>
      </c>
      <c r="L642" s="32">
        <v>0</v>
      </c>
      <c r="M642" s="32">
        <f>I642-L642</f>
        <v>693</v>
      </c>
      <c r="N642">
        <f t="shared" si="21"/>
        <v>-0.297258297258297</v>
      </c>
    </row>
    <row r="643" ht="18" customHeight="1" spans="1:14">
      <c r="A643" s="22">
        <v>2082001</v>
      </c>
      <c r="B643" s="29" t="s">
        <v>910</v>
      </c>
      <c r="C643" s="30">
        <v>120</v>
      </c>
      <c r="D643" s="26">
        <v>120</v>
      </c>
      <c r="E643" s="26">
        <v>473</v>
      </c>
      <c r="F643" s="27">
        <f t="shared" si="22"/>
        <v>3.94166666666667</v>
      </c>
      <c r="G643" s="28">
        <v>-0.309489051094891</v>
      </c>
      <c r="H643" s="29" t="s">
        <v>911</v>
      </c>
      <c r="I643" s="34">
        <v>685</v>
      </c>
      <c r="J643" s="32">
        <v>2082001</v>
      </c>
      <c r="K643" s="32" t="s">
        <v>911</v>
      </c>
      <c r="L643" s="32">
        <v>0</v>
      </c>
      <c r="M643" s="32">
        <f>I643-L643</f>
        <v>685</v>
      </c>
      <c r="N643">
        <f t="shared" si="21"/>
        <v>-0.309489051094891</v>
      </c>
    </row>
    <row r="644" ht="18" customHeight="1" spans="1:14">
      <c r="A644" s="22">
        <v>2082002</v>
      </c>
      <c r="B644" s="29" t="s">
        <v>912</v>
      </c>
      <c r="C644" s="30">
        <v>65</v>
      </c>
      <c r="D644" s="26">
        <v>65</v>
      </c>
      <c r="E644" s="26">
        <v>14</v>
      </c>
      <c r="F644" s="27">
        <f t="shared" si="22"/>
        <v>0.215384615384615</v>
      </c>
      <c r="G644" s="28">
        <v>0.75</v>
      </c>
      <c r="H644" s="29" t="s">
        <v>913</v>
      </c>
      <c r="I644" s="34">
        <v>8</v>
      </c>
      <c r="J644" s="32">
        <v>2082002</v>
      </c>
      <c r="K644" s="32" t="s">
        <v>913</v>
      </c>
      <c r="L644" s="32">
        <v>0</v>
      </c>
      <c r="M644" s="32">
        <f>I644-L644</f>
        <v>8</v>
      </c>
      <c r="N644">
        <f t="shared" si="21"/>
        <v>0.75</v>
      </c>
    </row>
    <row r="645" ht="18" customHeight="1" spans="1:14">
      <c r="A645" s="22">
        <v>20821</v>
      </c>
      <c r="B645" s="23" t="s">
        <v>914</v>
      </c>
      <c r="C645" s="24">
        <v>1160.7</v>
      </c>
      <c r="D645" s="25">
        <v>1160.7</v>
      </c>
      <c r="E645" s="26">
        <v>4336</v>
      </c>
      <c r="F645" s="27">
        <f t="shared" si="22"/>
        <v>3.73567674679073</v>
      </c>
      <c r="G645" s="28">
        <v>0.185671315285753</v>
      </c>
      <c r="H645" s="23" t="s">
        <v>915</v>
      </c>
      <c r="I645" s="31">
        <f>SUM(I646:I647)</f>
        <v>3657</v>
      </c>
      <c r="J645" s="32">
        <v>20821</v>
      </c>
      <c r="K645" s="32" t="s">
        <v>915</v>
      </c>
      <c r="L645" s="32">
        <v>0</v>
      </c>
      <c r="M645" s="32">
        <f t="shared" ref="M645:M708" si="23">I645-L645</f>
        <v>3657</v>
      </c>
      <c r="N645">
        <f t="shared" ref="N645:N708" si="24">E645/M645-1</f>
        <v>0.185671315285753</v>
      </c>
    </row>
    <row r="646" ht="18" customHeight="1" spans="1:14">
      <c r="A646" s="22">
        <v>2082101</v>
      </c>
      <c r="B646" s="29" t="s">
        <v>916</v>
      </c>
      <c r="C646" s="30">
        <v>39.1</v>
      </c>
      <c r="D646" s="26">
        <v>39.1</v>
      </c>
      <c r="E646" s="26">
        <v>150</v>
      </c>
      <c r="F646" s="27">
        <f t="shared" si="22"/>
        <v>3.83631713554987</v>
      </c>
      <c r="G646" s="28">
        <v>1.30769230769231</v>
      </c>
      <c r="H646" s="29" t="s">
        <v>917</v>
      </c>
      <c r="I646" s="34">
        <v>65</v>
      </c>
      <c r="J646" s="32">
        <v>2082101</v>
      </c>
      <c r="K646" s="32" t="s">
        <v>917</v>
      </c>
      <c r="L646" s="32">
        <v>0</v>
      </c>
      <c r="M646" s="32">
        <f t="shared" si="23"/>
        <v>65</v>
      </c>
      <c r="N646">
        <f t="shared" si="24"/>
        <v>1.30769230769231</v>
      </c>
    </row>
    <row r="647" ht="18" customHeight="1" spans="1:14">
      <c r="A647" s="22">
        <v>2082102</v>
      </c>
      <c r="B647" s="29" t="s">
        <v>918</v>
      </c>
      <c r="C647" s="30">
        <v>1121.6</v>
      </c>
      <c r="D647" s="26">
        <v>1121.6</v>
      </c>
      <c r="E647" s="26">
        <v>4186</v>
      </c>
      <c r="F647" s="27">
        <f t="shared" si="22"/>
        <v>3.73216833095578</v>
      </c>
      <c r="G647" s="28">
        <v>0.165367483296214</v>
      </c>
      <c r="H647" s="29" t="s">
        <v>919</v>
      </c>
      <c r="I647" s="34">
        <v>3592</v>
      </c>
      <c r="J647" s="32">
        <v>2082102</v>
      </c>
      <c r="K647" s="32" t="s">
        <v>919</v>
      </c>
      <c r="L647" s="32">
        <v>0</v>
      </c>
      <c r="M647" s="32">
        <f t="shared" si="23"/>
        <v>3592</v>
      </c>
      <c r="N647">
        <f t="shared" si="24"/>
        <v>0.165367483296214</v>
      </c>
    </row>
    <row r="648" ht="18" customHeight="1" spans="1:14">
      <c r="A648" s="22">
        <v>20824</v>
      </c>
      <c r="B648" s="23" t="s">
        <v>920</v>
      </c>
      <c r="C648" s="24">
        <v>0</v>
      </c>
      <c r="D648" s="25">
        <v>0</v>
      </c>
      <c r="E648" s="26">
        <v>0</v>
      </c>
      <c r="F648" s="27"/>
      <c r="G648" s="28"/>
      <c r="H648" s="23" t="s">
        <v>921</v>
      </c>
      <c r="I648" s="31">
        <f>SUM(I649:I650)</f>
        <v>0</v>
      </c>
      <c r="J648" s="32">
        <v>20824</v>
      </c>
      <c r="K648" s="32" t="s">
        <v>921</v>
      </c>
      <c r="L648" s="32">
        <v>0</v>
      </c>
      <c r="M648" s="32">
        <f t="shared" si="23"/>
        <v>0</v>
      </c>
      <c r="N648" t="e">
        <f t="shared" si="24"/>
        <v>#DIV/0!</v>
      </c>
    </row>
    <row r="649" ht="18" customHeight="1" spans="1:14">
      <c r="A649" s="22">
        <v>2082401</v>
      </c>
      <c r="B649" s="29" t="s">
        <v>922</v>
      </c>
      <c r="C649" s="30">
        <v>0</v>
      </c>
      <c r="D649" s="26">
        <v>0</v>
      </c>
      <c r="E649" s="26">
        <v>0</v>
      </c>
      <c r="F649" s="27"/>
      <c r="G649" s="28"/>
      <c r="H649" s="29" t="s">
        <v>923</v>
      </c>
      <c r="I649" s="34">
        <v>0</v>
      </c>
      <c r="J649" s="32">
        <v>2082401</v>
      </c>
      <c r="K649" s="32" t="s">
        <v>923</v>
      </c>
      <c r="L649" s="32">
        <v>0</v>
      </c>
      <c r="M649" s="32">
        <f t="shared" si="23"/>
        <v>0</v>
      </c>
      <c r="N649" t="e">
        <f t="shared" si="24"/>
        <v>#DIV/0!</v>
      </c>
    </row>
    <row r="650" ht="18" customHeight="1" spans="1:14">
      <c r="A650" s="22">
        <v>2082402</v>
      </c>
      <c r="B650" s="29" t="s">
        <v>924</v>
      </c>
      <c r="C650" s="30">
        <v>0</v>
      </c>
      <c r="D650" s="26">
        <v>0</v>
      </c>
      <c r="E650" s="26">
        <v>0</v>
      </c>
      <c r="F650" s="27"/>
      <c r="G650" s="28"/>
      <c r="H650" s="29" t="s">
        <v>925</v>
      </c>
      <c r="I650" s="34">
        <v>0</v>
      </c>
      <c r="J650" s="32">
        <v>2082402</v>
      </c>
      <c r="K650" s="32" t="s">
        <v>925</v>
      </c>
      <c r="L650" s="32">
        <v>0</v>
      </c>
      <c r="M650" s="32">
        <f t="shared" si="23"/>
        <v>0</v>
      </c>
      <c r="N650" t="e">
        <f t="shared" si="24"/>
        <v>#DIV/0!</v>
      </c>
    </row>
    <row r="651" ht="18" customHeight="1" spans="1:14">
      <c r="A651" s="22">
        <v>20825</v>
      </c>
      <c r="B651" s="23" t="s">
        <v>926</v>
      </c>
      <c r="C651" s="24">
        <v>464</v>
      </c>
      <c r="D651" s="25">
        <v>464</v>
      </c>
      <c r="E651" s="26">
        <v>435</v>
      </c>
      <c r="F651" s="27">
        <f>E651/D651</f>
        <v>0.9375</v>
      </c>
      <c r="G651" s="28">
        <v>-0.145383104125737</v>
      </c>
      <c r="H651" s="23" t="s">
        <v>927</v>
      </c>
      <c r="I651" s="31">
        <f>SUM(I652:I653)</f>
        <v>509</v>
      </c>
      <c r="J651" s="32">
        <v>20825</v>
      </c>
      <c r="K651" s="32" t="s">
        <v>927</v>
      </c>
      <c r="L651" s="32">
        <v>0</v>
      </c>
      <c r="M651" s="32">
        <f t="shared" si="23"/>
        <v>509</v>
      </c>
      <c r="N651">
        <f t="shared" si="24"/>
        <v>-0.145383104125737</v>
      </c>
    </row>
    <row r="652" ht="18" customHeight="1" spans="1:14">
      <c r="A652" s="22">
        <v>2082501</v>
      </c>
      <c r="B652" s="29" t="s">
        <v>928</v>
      </c>
      <c r="C652" s="30">
        <v>0</v>
      </c>
      <c r="D652" s="26">
        <v>0</v>
      </c>
      <c r="E652" s="26">
        <v>47</v>
      </c>
      <c r="F652" s="27">
        <v>0</v>
      </c>
      <c r="G652" s="28">
        <v>1.23809523809524</v>
      </c>
      <c r="H652" s="29" t="s">
        <v>929</v>
      </c>
      <c r="I652" s="34">
        <v>21</v>
      </c>
      <c r="J652" s="32">
        <v>2082501</v>
      </c>
      <c r="K652" s="32" t="s">
        <v>929</v>
      </c>
      <c r="L652" s="32">
        <v>0</v>
      </c>
      <c r="M652" s="32">
        <f t="shared" si="23"/>
        <v>21</v>
      </c>
      <c r="N652">
        <f t="shared" si="24"/>
        <v>1.23809523809524</v>
      </c>
    </row>
    <row r="653" ht="18" customHeight="1" spans="1:14">
      <c r="A653" s="22">
        <v>2082502</v>
      </c>
      <c r="B653" s="29" t="s">
        <v>930</v>
      </c>
      <c r="C653" s="30">
        <v>464</v>
      </c>
      <c r="D653" s="26">
        <v>464</v>
      </c>
      <c r="E653" s="26">
        <v>388</v>
      </c>
      <c r="F653" s="27">
        <f>E653/D653</f>
        <v>0.836206896551724</v>
      </c>
      <c r="G653" s="28">
        <v>-0.204918032786885</v>
      </c>
      <c r="H653" s="29" t="s">
        <v>931</v>
      </c>
      <c r="I653" s="34">
        <v>488</v>
      </c>
      <c r="J653" s="32">
        <v>2082502</v>
      </c>
      <c r="K653" s="32" t="s">
        <v>931</v>
      </c>
      <c r="L653" s="32">
        <v>0</v>
      </c>
      <c r="M653" s="32">
        <f t="shared" si="23"/>
        <v>488</v>
      </c>
      <c r="N653">
        <f t="shared" si="24"/>
        <v>-0.204918032786885</v>
      </c>
    </row>
    <row r="654" ht="18" customHeight="1" spans="1:14">
      <c r="A654" s="22">
        <v>20826</v>
      </c>
      <c r="B654" s="23" t="s">
        <v>932</v>
      </c>
      <c r="C654" s="24">
        <v>31358.98</v>
      </c>
      <c r="D654" s="25">
        <v>31358.98</v>
      </c>
      <c r="E654" s="26">
        <v>14816</v>
      </c>
      <c r="F654" s="27">
        <f>E654/D654</f>
        <v>0.472464346735768</v>
      </c>
      <c r="G654" s="28">
        <v>0.277571785806674</v>
      </c>
      <c r="H654" s="23" t="s">
        <v>933</v>
      </c>
      <c r="I654" s="31">
        <f>SUM(I655:I657)</f>
        <v>11597</v>
      </c>
      <c r="J654" s="32">
        <v>20826</v>
      </c>
      <c r="K654" s="32" t="s">
        <v>933</v>
      </c>
      <c r="L654" s="32">
        <v>0</v>
      </c>
      <c r="M654" s="32">
        <f t="shared" si="23"/>
        <v>11597</v>
      </c>
      <c r="N654">
        <f t="shared" si="24"/>
        <v>0.277571785806674</v>
      </c>
    </row>
    <row r="655" ht="18" customHeight="1" spans="1:14">
      <c r="A655" s="22">
        <v>2082601</v>
      </c>
      <c r="B655" s="29" t="s">
        <v>934</v>
      </c>
      <c r="C655" s="30">
        <v>2784</v>
      </c>
      <c r="D655" s="26">
        <v>2784</v>
      </c>
      <c r="E655" s="26">
        <v>1252</v>
      </c>
      <c r="F655" s="27">
        <f>E655/D655</f>
        <v>0.449712643678161</v>
      </c>
      <c r="G655" s="28">
        <v>7.02564102564103</v>
      </c>
      <c r="H655" s="29" t="s">
        <v>935</v>
      </c>
      <c r="I655" s="34">
        <v>156</v>
      </c>
      <c r="J655" s="32">
        <v>2082601</v>
      </c>
      <c r="K655" s="32" t="s">
        <v>935</v>
      </c>
      <c r="L655" s="32">
        <v>0</v>
      </c>
      <c r="M655" s="32">
        <f t="shared" si="23"/>
        <v>156</v>
      </c>
      <c r="N655">
        <f t="shared" si="24"/>
        <v>7.02564102564103</v>
      </c>
    </row>
    <row r="656" ht="18" customHeight="1" spans="1:14">
      <c r="A656" s="22">
        <v>2082602</v>
      </c>
      <c r="B656" s="29" t="s">
        <v>936</v>
      </c>
      <c r="C656" s="30">
        <v>1434.18</v>
      </c>
      <c r="D656" s="26">
        <v>1434.18</v>
      </c>
      <c r="E656" s="26">
        <v>12106</v>
      </c>
      <c r="F656" s="27">
        <f>E656/D656</f>
        <v>8.44106039688184</v>
      </c>
      <c r="G656" s="28">
        <v>0.277004219409283</v>
      </c>
      <c r="H656" s="29" t="s">
        <v>937</v>
      </c>
      <c r="I656" s="34">
        <v>9480</v>
      </c>
      <c r="J656" s="32">
        <v>2082602</v>
      </c>
      <c r="K656" s="32" t="s">
        <v>937</v>
      </c>
      <c r="L656" s="32">
        <v>0</v>
      </c>
      <c r="M656" s="32">
        <f t="shared" si="23"/>
        <v>9480</v>
      </c>
      <c r="N656">
        <f t="shared" si="24"/>
        <v>0.277004219409283</v>
      </c>
    </row>
    <row r="657" ht="18" customHeight="1" spans="1:14">
      <c r="A657" s="22">
        <v>2082699</v>
      </c>
      <c r="B657" s="29" t="s">
        <v>938</v>
      </c>
      <c r="C657" s="30">
        <v>27140.8</v>
      </c>
      <c r="D657" s="26">
        <v>27140.8</v>
      </c>
      <c r="E657" s="26">
        <v>1458</v>
      </c>
      <c r="F657" s="27">
        <f>E657/D657</f>
        <v>0.0537198608736662</v>
      </c>
      <c r="G657" s="28">
        <v>-0.256501784803672</v>
      </c>
      <c r="H657" s="29" t="s">
        <v>939</v>
      </c>
      <c r="I657" s="34">
        <v>1961</v>
      </c>
      <c r="J657" s="32">
        <v>2082699</v>
      </c>
      <c r="K657" s="32" t="s">
        <v>939</v>
      </c>
      <c r="L657" s="32">
        <v>0</v>
      </c>
      <c r="M657" s="32">
        <f t="shared" si="23"/>
        <v>1961</v>
      </c>
      <c r="N657">
        <f t="shared" si="24"/>
        <v>-0.256501784803672</v>
      </c>
    </row>
    <row r="658" ht="18" customHeight="1" spans="1:14">
      <c r="A658" s="22">
        <v>20827</v>
      </c>
      <c r="B658" s="23" t="s">
        <v>940</v>
      </c>
      <c r="C658" s="24">
        <v>0</v>
      </c>
      <c r="D658" s="25">
        <v>0</v>
      </c>
      <c r="E658" s="26">
        <v>0</v>
      </c>
      <c r="F658" s="27"/>
      <c r="G658" s="28"/>
      <c r="H658" s="23" t="s">
        <v>941</v>
      </c>
      <c r="I658" s="31">
        <f>SUM(I659:I661)</f>
        <v>0</v>
      </c>
      <c r="J658" s="32">
        <v>20827</v>
      </c>
      <c r="K658" s="32" t="s">
        <v>941</v>
      </c>
      <c r="L658" s="32">
        <v>0</v>
      </c>
      <c r="M658" s="32">
        <f t="shared" si="23"/>
        <v>0</v>
      </c>
      <c r="N658" t="e">
        <f t="shared" si="24"/>
        <v>#DIV/0!</v>
      </c>
    </row>
    <row r="659" ht="18" customHeight="1" spans="1:14">
      <c r="A659" s="22">
        <v>2082701</v>
      </c>
      <c r="B659" s="29" t="s">
        <v>942</v>
      </c>
      <c r="C659" s="30">
        <v>0</v>
      </c>
      <c r="D659" s="26">
        <v>0</v>
      </c>
      <c r="E659" s="26">
        <v>0</v>
      </c>
      <c r="F659" s="27"/>
      <c r="G659" s="28"/>
      <c r="H659" s="29" t="s">
        <v>943</v>
      </c>
      <c r="I659" s="34">
        <v>0</v>
      </c>
      <c r="J659" s="32">
        <v>2082701</v>
      </c>
      <c r="K659" s="32" t="s">
        <v>943</v>
      </c>
      <c r="L659" s="32">
        <v>0</v>
      </c>
      <c r="M659" s="32">
        <f t="shared" si="23"/>
        <v>0</v>
      </c>
      <c r="N659" t="e">
        <f t="shared" si="24"/>
        <v>#DIV/0!</v>
      </c>
    </row>
    <row r="660" ht="18" customHeight="1" spans="1:14">
      <c r="A660" s="22">
        <v>2082702</v>
      </c>
      <c r="B660" s="29" t="s">
        <v>944</v>
      </c>
      <c r="C660" s="30">
        <v>0</v>
      </c>
      <c r="D660" s="26">
        <v>0</v>
      </c>
      <c r="E660" s="26">
        <v>0</v>
      </c>
      <c r="F660" s="27"/>
      <c r="G660" s="28"/>
      <c r="H660" s="29" t="s">
        <v>945</v>
      </c>
      <c r="I660" s="34">
        <v>0</v>
      </c>
      <c r="J660" s="32">
        <v>2082702</v>
      </c>
      <c r="K660" s="32" t="s">
        <v>945</v>
      </c>
      <c r="L660" s="32">
        <v>0</v>
      </c>
      <c r="M660" s="32">
        <f t="shared" si="23"/>
        <v>0</v>
      </c>
      <c r="N660" t="e">
        <f t="shared" si="24"/>
        <v>#DIV/0!</v>
      </c>
    </row>
    <row r="661" ht="18" customHeight="1" spans="1:14">
      <c r="A661" s="22">
        <v>2082799</v>
      </c>
      <c r="B661" s="29" t="s">
        <v>946</v>
      </c>
      <c r="C661" s="30">
        <v>0</v>
      </c>
      <c r="D661" s="26">
        <v>0</v>
      </c>
      <c r="E661" s="26">
        <v>0</v>
      </c>
      <c r="F661" s="27"/>
      <c r="G661" s="28"/>
      <c r="H661" s="29" t="s">
        <v>947</v>
      </c>
      <c r="I661" s="34">
        <v>0</v>
      </c>
      <c r="J661" s="32">
        <v>2082799</v>
      </c>
      <c r="K661" s="32" t="s">
        <v>947</v>
      </c>
      <c r="L661" s="32">
        <v>0</v>
      </c>
      <c r="M661" s="32">
        <f t="shared" si="23"/>
        <v>0</v>
      </c>
      <c r="N661" t="e">
        <f t="shared" si="24"/>
        <v>#DIV/0!</v>
      </c>
    </row>
    <row r="662" ht="18" customHeight="1" spans="1:14">
      <c r="A662" s="22">
        <v>20828</v>
      </c>
      <c r="B662" s="23" t="s">
        <v>948</v>
      </c>
      <c r="C662" s="24">
        <v>602.25</v>
      </c>
      <c r="D662" s="25">
        <v>602.25</v>
      </c>
      <c r="E662" s="26">
        <v>1113</v>
      </c>
      <c r="F662" s="27">
        <f>E662/D662</f>
        <v>1.8480697384807</v>
      </c>
      <c r="G662" s="28">
        <v>0.969911504424779</v>
      </c>
      <c r="H662" s="23" t="s">
        <v>949</v>
      </c>
      <c r="I662" s="31">
        <f>SUM(I663:I669)</f>
        <v>565</v>
      </c>
      <c r="J662" s="32">
        <v>20828</v>
      </c>
      <c r="K662" s="32" t="s">
        <v>949</v>
      </c>
      <c r="L662" s="32">
        <v>0</v>
      </c>
      <c r="M662" s="32">
        <f t="shared" si="23"/>
        <v>565</v>
      </c>
      <c r="N662">
        <f t="shared" si="24"/>
        <v>0.969911504424779</v>
      </c>
    </row>
    <row r="663" ht="18" customHeight="1" spans="1:14">
      <c r="A663" s="22">
        <v>2082801</v>
      </c>
      <c r="B663" s="29" t="s">
        <v>13</v>
      </c>
      <c r="C663" s="30">
        <v>329.33</v>
      </c>
      <c r="D663" s="26">
        <v>329.33</v>
      </c>
      <c r="E663" s="26">
        <v>221</v>
      </c>
      <c r="F663" s="27">
        <f>E663/D663</f>
        <v>0.671059423678377</v>
      </c>
      <c r="G663" s="28">
        <v>-0.268211920529801</v>
      </c>
      <c r="H663" s="29" t="s">
        <v>14</v>
      </c>
      <c r="I663" s="34">
        <v>302</v>
      </c>
      <c r="J663" s="32">
        <v>2082801</v>
      </c>
      <c r="K663" s="32" t="s">
        <v>14</v>
      </c>
      <c r="L663" s="32">
        <v>0</v>
      </c>
      <c r="M663" s="32">
        <f t="shared" si="23"/>
        <v>302</v>
      </c>
      <c r="N663">
        <f t="shared" si="24"/>
        <v>-0.268211920529801</v>
      </c>
    </row>
    <row r="664" ht="18" customHeight="1" spans="1:14">
      <c r="A664" s="22">
        <v>2082802</v>
      </c>
      <c r="B664" s="29" t="s">
        <v>15</v>
      </c>
      <c r="C664" s="30">
        <v>0</v>
      </c>
      <c r="D664" s="26">
        <v>0</v>
      </c>
      <c r="E664" s="26">
        <v>74</v>
      </c>
      <c r="F664" s="27">
        <v>0</v>
      </c>
      <c r="G664" s="28">
        <v>1</v>
      </c>
      <c r="H664" s="29" t="s">
        <v>16</v>
      </c>
      <c r="I664" s="34">
        <v>0</v>
      </c>
      <c r="J664" s="32">
        <v>2082802</v>
      </c>
      <c r="K664" s="32" t="s">
        <v>16</v>
      </c>
      <c r="L664" s="32">
        <v>0</v>
      </c>
      <c r="M664" s="32">
        <f t="shared" si="23"/>
        <v>0</v>
      </c>
      <c r="N664" t="e">
        <f t="shared" si="24"/>
        <v>#DIV/0!</v>
      </c>
    </row>
    <row r="665" ht="18" customHeight="1" spans="1:14">
      <c r="A665" s="22">
        <v>2082803</v>
      </c>
      <c r="B665" s="29" t="s">
        <v>17</v>
      </c>
      <c r="C665" s="30">
        <v>0</v>
      </c>
      <c r="D665" s="26">
        <v>0</v>
      </c>
      <c r="E665" s="26">
        <v>0</v>
      </c>
      <c r="F665" s="27"/>
      <c r="G665" s="28"/>
      <c r="H665" s="29" t="s">
        <v>18</v>
      </c>
      <c r="I665" s="34">
        <v>0</v>
      </c>
      <c r="J665" s="32">
        <v>2082803</v>
      </c>
      <c r="K665" s="32" t="s">
        <v>18</v>
      </c>
      <c r="L665" s="32">
        <v>0</v>
      </c>
      <c r="M665" s="32">
        <f t="shared" si="23"/>
        <v>0</v>
      </c>
      <c r="N665" t="e">
        <f t="shared" si="24"/>
        <v>#DIV/0!</v>
      </c>
    </row>
    <row r="666" ht="18" customHeight="1" spans="1:14">
      <c r="A666" s="22">
        <v>2082804</v>
      </c>
      <c r="B666" s="29" t="s">
        <v>950</v>
      </c>
      <c r="C666" s="30">
        <v>170</v>
      </c>
      <c r="D666" s="26">
        <v>170</v>
      </c>
      <c r="E666" s="26">
        <v>161</v>
      </c>
      <c r="F666" s="27">
        <f>E666/D666</f>
        <v>0.947058823529412</v>
      </c>
      <c r="G666" s="28">
        <v>-0.0473372781065089</v>
      </c>
      <c r="H666" s="29" t="s">
        <v>951</v>
      </c>
      <c r="I666" s="34">
        <v>169</v>
      </c>
      <c r="J666" s="32">
        <v>2082804</v>
      </c>
      <c r="K666" s="32" t="s">
        <v>951</v>
      </c>
      <c r="L666" s="32">
        <v>0</v>
      </c>
      <c r="M666" s="32">
        <f t="shared" si="23"/>
        <v>169</v>
      </c>
      <c r="N666">
        <f t="shared" si="24"/>
        <v>-0.0473372781065089</v>
      </c>
    </row>
    <row r="667" ht="18" customHeight="1" spans="1:14">
      <c r="A667" s="22">
        <v>2082805</v>
      </c>
      <c r="B667" s="29" t="s">
        <v>952</v>
      </c>
      <c r="C667" s="30">
        <v>0</v>
      </c>
      <c r="D667" s="26">
        <v>0</v>
      </c>
      <c r="E667" s="26">
        <v>0</v>
      </c>
      <c r="F667" s="27"/>
      <c r="G667" s="28"/>
      <c r="H667" s="29" t="s">
        <v>953</v>
      </c>
      <c r="I667" s="34">
        <v>0</v>
      </c>
      <c r="J667" s="32">
        <v>2082805</v>
      </c>
      <c r="K667" s="32" t="s">
        <v>953</v>
      </c>
      <c r="L667" s="32">
        <v>0</v>
      </c>
      <c r="M667" s="32">
        <f t="shared" si="23"/>
        <v>0</v>
      </c>
      <c r="N667" t="e">
        <f t="shared" si="24"/>
        <v>#DIV/0!</v>
      </c>
    </row>
    <row r="668" ht="18" customHeight="1" spans="1:14">
      <c r="A668" s="22">
        <v>2082850</v>
      </c>
      <c r="B668" s="29" t="s">
        <v>31</v>
      </c>
      <c r="C668" s="30">
        <v>98.62</v>
      </c>
      <c r="D668" s="26">
        <v>98.62</v>
      </c>
      <c r="E668" s="26">
        <v>82</v>
      </c>
      <c r="F668" s="27">
        <f>E668/D668</f>
        <v>0.831474345974447</v>
      </c>
      <c r="G668" s="28">
        <v>-0.0574712643678161</v>
      </c>
      <c r="H668" s="29" t="s">
        <v>32</v>
      </c>
      <c r="I668" s="34">
        <v>87</v>
      </c>
      <c r="J668" s="32">
        <v>2082850</v>
      </c>
      <c r="K668" s="32" t="s">
        <v>32</v>
      </c>
      <c r="L668" s="32">
        <v>0</v>
      </c>
      <c r="M668" s="32">
        <f t="shared" si="23"/>
        <v>87</v>
      </c>
      <c r="N668">
        <f t="shared" si="24"/>
        <v>-0.0574712643678161</v>
      </c>
    </row>
    <row r="669" ht="18" customHeight="1" spans="1:14">
      <c r="A669" s="22">
        <v>2082899</v>
      </c>
      <c r="B669" s="29" t="s">
        <v>954</v>
      </c>
      <c r="C669" s="30">
        <v>4.3</v>
      </c>
      <c r="D669" s="26">
        <v>4.3</v>
      </c>
      <c r="E669" s="26">
        <v>575</v>
      </c>
      <c r="F669" s="27">
        <f>E669/D669</f>
        <v>133.720930232558</v>
      </c>
      <c r="G669" s="28">
        <v>81.1428571428571</v>
      </c>
      <c r="H669" s="29" t="s">
        <v>955</v>
      </c>
      <c r="I669" s="34">
        <v>7</v>
      </c>
      <c r="J669" s="32">
        <v>2082899</v>
      </c>
      <c r="K669" s="32" t="s">
        <v>955</v>
      </c>
      <c r="L669" s="32">
        <v>0</v>
      </c>
      <c r="M669" s="32">
        <f t="shared" si="23"/>
        <v>7</v>
      </c>
      <c r="N669">
        <f t="shared" si="24"/>
        <v>81.1428571428571</v>
      </c>
    </row>
    <row r="670" ht="18" customHeight="1" spans="1:14">
      <c r="A670" s="22">
        <v>20830</v>
      </c>
      <c r="B670" s="23" t="s">
        <v>956</v>
      </c>
      <c r="C670" s="24">
        <v>0</v>
      </c>
      <c r="D670" s="25">
        <v>0</v>
      </c>
      <c r="E670" s="26">
        <v>0</v>
      </c>
      <c r="F670" s="27"/>
      <c r="G670" s="28"/>
      <c r="H670" s="23" t="s">
        <v>957</v>
      </c>
      <c r="I670" s="31">
        <f>SUM(I671:I672)</f>
        <v>0</v>
      </c>
      <c r="J670" s="32">
        <v>20830</v>
      </c>
      <c r="K670" s="32" t="s">
        <v>957</v>
      </c>
      <c r="L670" s="32">
        <v>0</v>
      </c>
      <c r="M670" s="32">
        <f t="shared" si="23"/>
        <v>0</v>
      </c>
      <c r="N670" t="e">
        <f t="shared" si="24"/>
        <v>#DIV/0!</v>
      </c>
    </row>
    <row r="671" ht="18" customHeight="1" spans="1:14">
      <c r="A671" s="22">
        <v>2083001</v>
      </c>
      <c r="B671" s="29" t="s">
        <v>958</v>
      </c>
      <c r="C671" s="30">
        <v>0</v>
      </c>
      <c r="D671" s="26">
        <v>0</v>
      </c>
      <c r="E671" s="26">
        <v>0</v>
      </c>
      <c r="F671" s="27"/>
      <c r="G671" s="28"/>
      <c r="H671" s="29" t="s">
        <v>959</v>
      </c>
      <c r="I671" s="34">
        <v>0</v>
      </c>
      <c r="J671" s="32">
        <v>2083001</v>
      </c>
      <c r="K671" s="32" t="s">
        <v>959</v>
      </c>
      <c r="L671" s="32">
        <v>0</v>
      </c>
      <c r="M671" s="32">
        <f t="shared" si="23"/>
        <v>0</v>
      </c>
      <c r="N671" t="e">
        <f t="shared" si="24"/>
        <v>#DIV/0!</v>
      </c>
    </row>
    <row r="672" ht="18" customHeight="1" spans="1:14">
      <c r="A672" s="22">
        <v>2083099</v>
      </c>
      <c r="B672" s="29" t="s">
        <v>960</v>
      </c>
      <c r="C672" s="30">
        <v>0</v>
      </c>
      <c r="D672" s="26">
        <v>0</v>
      </c>
      <c r="E672" s="26">
        <v>0</v>
      </c>
      <c r="F672" s="27"/>
      <c r="G672" s="28"/>
      <c r="H672" s="29" t="s">
        <v>961</v>
      </c>
      <c r="I672" s="34">
        <v>0</v>
      </c>
      <c r="J672" s="32">
        <v>2083099</v>
      </c>
      <c r="K672" s="32" t="s">
        <v>961</v>
      </c>
      <c r="L672" s="32">
        <v>0</v>
      </c>
      <c r="M672" s="32">
        <f t="shared" si="23"/>
        <v>0</v>
      </c>
      <c r="N672" t="e">
        <f t="shared" si="24"/>
        <v>#DIV/0!</v>
      </c>
    </row>
    <row r="673" ht="18" customHeight="1" spans="1:14">
      <c r="A673" s="22">
        <v>20899</v>
      </c>
      <c r="B673" s="23" t="s">
        <v>962</v>
      </c>
      <c r="C673" s="24">
        <v>0</v>
      </c>
      <c r="D673" s="25">
        <v>0</v>
      </c>
      <c r="E673" s="26">
        <v>409</v>
      </c>
      <c r="F673" s="27">
        <v>0</v>
      </c>
      <c r="G673" s="28">
        <v>12.6333333333333</v>
      </c>
      <c r="H673" s="23" t="s">
        <v>963</v>
      </c>
      <c r="I673" s="31">
        <f>I674</f>
        <v>35</v>
      </c>
      <c r="J673" s="32">
        <v>20899</v>
      </c>
      <c r="K673" s="32" t="s">
        <v>963</v>
      </c>
      <c r="L673" s="32">
        <v>5</v>
      </c>
      <c r="M673" s="32">
        <f t="shared" si="23"/>
        <v>30</v>
      </c>
      <c r="N673">
        <f t="shared" si="24"/>
        <v>12.6333333333333</v>
      </c>
    </row>
    <row r="674" ht="18" customHeight="1" spans="1:14">
      <c r="A674" s="22">
        <v>2089999</v>
      </c>
      <c r="B674" s="29" t="s">
        <v>964</v>
      </c>
      <c r="C674" s="30">
        <v>0</v>
      </c>
      <c r="D674" s="26">
        <v>0</v>
      </c>
      <c r="E674" s="26">
        <v>409</v>
      </c>
      <c r="F674" s="27">
        <v>0</v>
      </c>
      <c r="G674" s="28">
        <v>12.6333333333333</v>
      </c>
      <c r="H674" s="29" t="s">
        <v>965</v>
      </c>
      <c r="I674" s="34">
        <v>35</v>
      </c>
      <c r="J674" s="32">
        <v>2089999</v>
      </c>
      <c r="K674" s="32" t="s">
        <v>965</v>
      </c>
      <c r="L674" s="32">
        <v>5</v>
      </c>
      <c r="M674" s="32">
        <f t="shared" si="23"/>
        <v>30</v>
      </c>
      <c r="N674">
        <f t="shared" si="24"/>
        <v>12.6333333333333</v>
      </c>
    </row>
    <row r="675" s="1" customFormat="1" ht="18" customHeight="1" spans="1:14">
      <c r="A675" s="44">
        <v>210</v>
      </c>
      <c r="B675" s="45" t="s">
        <v>966</v>
      </c>
      <c r="C675" s="24">
        <v>35886</v>
      </c>
      <c r="D675" s="25">
        <v>45886</v>
      </c>
      <c r="E675" s="26">
        <v>62217</v>
      </c>
      <c r="F675" s="27">
        <f>E675/D675</f>
        <v>1.35590376149588</v>
      </c>
      <c r="G675" s="28">
        <v>0.0178650306748467</v>
      </c>
      <c r="H675" s="23" t="s">
        <v>967</v>
      </c>
      <c r="I675" s="31">
        <f>I676+I681+I696+I700+I712+I715+I719+I724+I728+I732+I735+I744+I746</f>
        <v>61289</v>
      </c>
      <c r="J675" s="32">
        <v>210</v>
      </c>
      <c r="K675" s="32" t="s">
        <v>967</v>
      </c>
      <c r="L675" s="32">
        <v>164</v>
      </c>
      <c r="M675" s="32">
        <f t="shared" si="23"/>
        <v>61125</v>
      </c>
      <c r="N675">
        <f t="shared" si="24"/>
        <v>0.0178650306748467</v>
      </c>
    </row>
    <row r="676" ht="18" customHeight="1" spans="1:14">
      <c r="A676" s="22">
        <v>21001</v>
      </c>
      <c r="B676" s="23" t="s">
        <v>968</v>
      </c>
      <c r="C676" s="24">
        <v>1907.83</v>
      </c>
      <c r="D676" s="25">
        <v>1907.83</v>
      </c>
      <c r="E676" s="26">
        <v>1671</v>
      </c>
      <c r="F676" s="27">
        <f>E676/D676</f>
        <v>0.875864201737052</v>
      </c>
      <c r="G676" s="28">
        <v>1.87607573149742</v>
      </c>
      <c r="H676" s="23" t="s">
        <v>969</v>
      </c>
      <c r="I676" s="31">
        <f>SUM(I677:I680)</f>
        <v>581</v>
      </c>
      <c r="J676" s="32">
        <v>21001</v>
      </c>
      <c r="K676" s="32" t="s">
        <v>969</v>
      </c>
      <c r="L676" s="32">
        <v>0</v>
      </c>
      <c r="M676" s="32">
        <f t="shared" si="23"/>
        <v>581</v>
      </c>
      <c r="N676">
        <f t="shared" si="24"/>
        <v>1.87607573149742</v>
      </c>
    </row>
    <row r="677" ht="18" customHeight="1" spans="1:14">
      <c r="A677" s="22">
        <v>2100101</v>
      </c>
      <c r="B677" s="29" t="s">
        <v>13</v>
      </c>
      <c r="C677" s="30">
        <v>308.01</v>
      </c>
      <c r="D677" s="26">
        <v>308.01</v>
      </c>
      <c r="E677" s="26">
        <v>333</v>
      </c>
      <c r="F677" s="27">
        <f>E677/D677</f>
        <v>1.08113372942437</v>
      </c>
      <c r="G677" s="28">
        <v>-0.0403458213256485</v>
      </c>
      <c r="H677" s="29" t="s">
        <v>14</v>
      </c>
      <c r="I677" s="34">
        <v>347</v>
      </c>
      <c r="J677" s="32">
        <v>2100101</v>
      </c>
      <c r="K677" s="32" t="s">
        <v>14</v>
      </c>
      <c r="L677" s="32">
        <v>0</v>
      </c>
      <c r="M677" s="32">
        <f t="shared" si="23"/>
        <v>347</v>
      </c>
      <c r="N677">
        <f t="shared" si="24"/>
        <v>-0.0403458213256485</v>
      </c>
    </row>
    <row r="678" ht="18" customHeight="1" spans="1:14">
      <c r="A678" s="22">
        <v>2100102</v>
      </c>
      <c r="B678" s="29" t="s">
        <v>15</v>
      </c>
      <c r="C678" s="30">
        <v>79.82</v>
      </c>
      <c r="D678" s="26">
        <v>79.82</v>
      </c>
      <c r="E678" s="26">
        <v>80</v>
      </c>
      <c r="F678" s="27">
        <f>E678/D678</f>
        <v>1.00225507391631</v>
      </c>
      <c r="G678" s="28">
        <v>2.33333333333333</v>
      </c>
      <c r="H678" s="29" t="s">
        <v>16</v>
      </c>
      <c r="I678" s="34">
        <v>24</v>
      </c>
      <c r="J678" s="32">
        <v>2100102</v>
      </c>
      <c r="K678" s="32" t="s">
        <v>16</v>
      </c>
      <c r="L678" s="32">
        <v>0</v>
      </c>
      <c r="M678" s="32">
        <f t="shared" si="23"/>
        <v>24</v>
      </c>
      <c r="N678">
        <f t="shared" si="24"/>
        <v>2.33333333333333</v>
      </c>
    </row>
    <row r="679" ht="18" customHeight="1" spans="1:14">
      <c r="A679" s="22">
        <v>2100103</v>
      </c>
      <c r="B679" s="29" t="s">
        <v>17</v>
      </c>
      <c r="C679" s="30">
        <v>0</v>
      </c>
      <c r="D679" s="26">
        <v>0</v>
      </c>
      <c r="E679" s="26">
        <v>0</v>
      </c>
      <c r="F679" s="27"/>
      <c r="G679" s="28"/>
      <c r="H679" s="29" t="s">
        <v>18</v>
      </c>
      <c r="I679" s="34">
        <v>0</v>
      </c>
      <c r="J679" s="32">
        <v>2100103</v>
      </c>
      <c r="K679" s="32" t="s">
        <v>18</v>
      </c>
      <c r="L679" s="32">
        <v>0</v>
      </c>
      <c r="M679" s="32">
        <f t="shared" si="23"/>
        <v>0</v>
      </c>
      <c r="N679" t="e">
        <f t="shared" si="24"/>
        <v>#DIV/0!</v>
      </c>
    </row>
    <row r="680" ht="18" customHeight="1" spans="1:14">
      <c r="A680" s="22">
        <v>2100199</v>
      </c>
      <c r="B680" s="29" t="s">
        <v>970</v>
      </c>
      <c r="C680" s="30">
        <v>1520</v>
      </c>
      <c r="D680" s="26">
        <v>1520</v>
      </c>
      <c r="E680" s="26">
        <v>1258</v>
      </c>
      <c r="F680" s="27">
        <f>E680/D680</f>
        <v>0.827631578947368</v>
      </c>
      <c r="G680" s="28">
        <v>4.99047619047619</v>
      </c>
      <c r="H680" s="29" t="s">
        <v>971</v>
      </c>
      <c r="I680" s="34">
        <v>210</v>
      </c>
      <c r="J680" s="32">
        <v>2100199</v>
      </c>
      <c r="K680" s="32" t="s">
        <v>971</v>
      </c>
      <c r="L680" s="32">
        <v>0</v>
      </c>
      <c r="M680" s="32">
        <f t="shared" si="23"/>
        <v>210</v>
      </c>
      <c r="N680">
        <f t="shared" si="24"/>
        <v>4.99047619047619</v>
      </c>
    </row>
    <row r="681" ht="18" customHeight="1" spans="1:14">
      <c r="A681" s="22">
        <v>21002</v>
      </c>
      <c r="B681" s="23" t="s">
        <v>972</v>
      </c>
      <c r="C681" s="24">
        <v>5837.73</v>
      </c>
      <c r="D681" s="25">
        <v>5837.73</v>
      </c>
      <c r="E681" s="26">
        <v>4671</v>
      </c>
      <c r="F681" s="27">
        <f>E681/D681</f>
        <v>0.800139780359832</v>
      </c>
      <c r="G681" s="28">
        <v>-0.102938352218168</v>
      </c>
      <c r="H681" s="23" t="s">
        <v>973</v>
      </c>
      <c r="I681" s="31">
        <f>SUM(I682:I695)</f>
        <v>5207</v>
      </c>
      <c r="J681" s="32">
        <v>21002</v>
      </c>
      <c r="K681" s="32" t="s">
        <v>973</v>
      </c>
      <c r="L681" s="32">
        <v>0</v>
      </c>
      <c r="M681" s="32">
        <f t="shared" si="23"/>
        <v>5207</v>
      </c>
      <c r="N681">
        <f t="shared" si="24"/>
        <v>-0.102938352218168</v>
      </c>
    </row>
    <row r="682" ht="18" customHeight="1" spans="1:14">
      <c r="A682" s="22">
        <v>2100201</v>
      </c>
      <c r="B682" s="29" t="s">
        <v>974</v>
      </c>
      <c r="C682" s="30">
        <v>3470.9</v>
      </c>
      <c r="D682" s="26">
        <v>3470.9</v>
      </c>
      <c r="E682" s="26">
        <v>1925</v>
      </c>
      <c r="F682" s="27">
        <f>E682/D682</f>
        <v>0.554611195943415</v>
      </c>
      <c r="G682" s="28">
        <v>-0.372350831431366</v>
      </c>
      <c r="H682" s="29" t="s">
        <v>975</v>
      </c>
      <c r="I682" s="34">
        <v>3067</v>
      </c>
      <c r="J682" s="32">
        <v>2100201</v>
      </c>
      <c r="K682" s="32" t="s">
        <v>975</v>
      </c>
      <c r="L682" s="32">
        <v>0</v>
      </c>
      <c r="M682" s="32">
        <f t="shared" si="23"/>
        <v>3067</v>
      </c>
      <c r="N682">
        <f t="shared" si="24"/>
        <v>-0.372350831431366</v>
      </c>
    </row>
    <row r="683" ht="18" customHeight="1" spans="1:14">
      <c r="A683" s="22">
        <v>2100202</v>
      </c>
      <c r="B683" s="29" t="s">
        <v>976</v>
      </c>
      <c r="C683" s="30">
        <v>1229.78</v>
      </c>
      <c r="D683" s="26">
        <v>1229.78</v>
      </c>
      <c r="E683" s="26">
        <v>2089</v>
      </c>
      <c r="F683" s="27">
        <f>E683/D683</f>
        <v>1.69867781229163</v>
      </c>
      <c r="G683" s="28">
        <v>-0.0206282231598687</v>
      </c>
      <c r="H683" s="29" t="s">
        <v>977</v>
      </c>
      <c r="I683" s="34">
        <v>2133</v>
      </c>
      <c r="J683" s="32">
        <v>2100202</v>
      </c>
      <c r="K683" s="32" t="s">
        <v>977</v>
      </c>
      <c r="L683" s="32">
        <v>0</v>
      </c>
      <c r="M683" s="32">
        <f t="shared" si="23"/>
        <v>2133</v>
      </c>
      <c r="N683">
        <f t="shared" si="24"/>
        <v>-0.0206282231598687</v>
      </c>
    </row>
    <row r="684" ht="18" customHeight="1" spans="1:14">
      <c r="A684" s="22">
        <v>2100203</v>
      </c>
      <c r="B684" s="29" t="s">
        <v>978</v>
      </c>
      <c r="C684" s="30">
        <v>0</v>
      </c>
      <c r="D684" s="26">
        <v>0</v>
      </c>
      <c r="E684" s="26">
        <v>0</v>
      </c>
      <c r="F684" s="27"/>
      <c r="G684" s="28"/>
      <c r="H684" s="29" t="s">
        <v>979</v>
      </c>
      <c r="I684" s="34">
        <v>0</v>
      </c>
      <c r="J684" s="32">
        <v>2100203</v>
      </c>
      <c r="K684" s="32" t="s">
        <v>979</v>
      </c>
      <c r="L684" s="32">
        <v>0</v>
      </c>
      <c r="M684" s="32">
        <f t="shared" si="23"/>
        <v>0</v>
      </c>
      <c r="N684" t="e">
        <f t="shared" si="24"/>
        <v>#DIV/0!</v>
      </c>
    </row>
    <row r="685" ht="18" customHeight="1" spans="1:14">
      <c r="A685" s="22">
        <v>2100204</v>
      </c>
      <c r="B685" s="29" t="s">
        <v>980</v>
      </c>
      <c r="C685" s="30">
        <v>0</v>
      </c>
      <c r="D685" s="26">
        <v>0</v>
      </c>
      <c r="E685" s="26">
        <v>0</v>
      </c>
      <c r="F685" s="27"/>
      <c r="G685" s="28"/>
      <c r="H685" s="29" t="s">
        <v>981</v>
      </c>
      <c r="I685" s="34">
        <v>0</v>
      </c>
      <c r="J685" s="32">
        <v>2100204</v>
      </c>
      <c r="K685" s="32" t="s">
        <v>981</v>
      </c>
      <c r="L685" s="32">
        <v>0</v>
      </c>
      <c r="M685" s="32">
        <f t="shared" si="23"/>
        <v>0</v>
      </c>
      <c r="N685" t="e">
        <f t="shared" si="24"/>
        <v>#DIV/0!</v>
      </c>
    </row>
    <row r="686" ht="18" customHeight="1" spans="1:14">
      <c r="A686" s="22">
        <v>2100205</v>
      </c>
      <c r="B686" s="29" t="s">
        <v>982</v>
      </c>
      <c r="C686" s="30">
        <v>0</v>
      </c>
      <c r="D686" s="26">
        <v>0</v>
      </c>
      <c r="E686" s="26">
        <v>0</v>
      </c>
      <c r="F686" s="27"/>
      <c r="G686" s="28"/>
      <c r="H686" s="29" t="s">
        <v>983</v>
      </c>
      <c r="I686" s="34">
        <v>0</v>
      </c>
      <c r="J686" s="32">
        <v>2100205</v>
      </c>
      <c r="K686" s="32" t="s">
        <v>983</v>
      </c>
      <c r="L686" s="32">
        <v>0</v>
      </c>
      <c r="M686" s="32">
        <f t="shared" si="23"/>
        <v>0</v>
      </c>
      <c r="N686" t="e">
        <f t="shared" si="24"/>
        <v>#DIV/0!</v>
      </c>
    </row>
    <row r="687" ht="18" customHeight="1" spans="1:14">
      <c r="A687" s="22">
        <v>2100206</v>
      </c>
      <c r="B687" s="29" t="s">
        <v>984</v>
      </c>
      <c r="C687" s="30">
        <v>0</v>
      </c>
      <c r="D687" s="26">
        <v>0</v>
      </c>
      <c r="E687" s="26">
        <v>10</v>
      </c>
      <c r="F687" s="27">
        <v>0</v>
      </c>
      <c r="G687" s="28">
        <v>1</v>
      </c>
      <c r="H687" s="29" t="s">
        <v>985</v>
      </c>
      <c r="I687" s="34">
        <v>0</v>
      </c>
      <c r="J687" s="32">
        <v>2100206</v>
      </c>
      <c r="K687" s="32" t="s">
        <v>985</v>
      </c>
      <c r="L687" s="32">
        <v>0</v>
      </c>
      <c r="M687" s="32">
        <f t="shared" si="23"/>
        <v>0</v>
      </c>
      <c r="N687" t="e">
        <f t="shared" si="24"/>
        <v>#DIV/0!</v>
      </c>
    </row>
    <row r="688" ht="18" customHeight="1" spans="1:14">
      <c r="A688" s="22">
        <v>2100207</v>
      </c>
      <c r="B688" s="29" t="s">
        <v>986</v>
      </c>
      <c r="C688" s="30">
        <v>0</v>
      </c>
      <c r="D688" s="26">
        <v>0</v>
      </c>
      <c r="E688" s="26">
        <v>0</v>
      </c>
      <c r="F688" s="27"/>
      <c r="G688" s="28"/>
      <c r="H688" s="29" t="s">
        <v>987</v>
      </c>
      <c r="I688" s="34">
        <v>0</v>
      </c>
      <c r="J688" s="32">
        <v>2100207</v>
      </c>
      <c r="K688" s="32" t="s">
        <v>987</v>
      </c>
      <c r="L688" s="32">
        <v>0</v>
      </c>
      <c r="M688" s="32">
        <f t="shared" si="23"/>
        <v>0</v>
      </c>
      <c r="N688" t="e">
        <f t="shared" si="24"/>
        <v>#DIV/0!</v>
      </c>
    </row>
    <row r="689" ht="18" customHeight="1" spans="1:14">
      <c r="A689" s="22">
        <v>2100208</v>
      </c>
      <c r="B689" s="29" t="s">
        <v>988</v>
      </c>
      <c r="C689" s="30">
        <v>0</v>
      </c>
      <c r="D689" s="26">
        <v>0</v>
      </c>
      <c r="E689" s="26">
        <v>0</v>
      </c>
      <c r="F689" s="27"/>
      <c r="G689" s="28"/>
      <c r="H689" s="29" t="s">
        <v>989</v>
      </c>
      <c r="I689" s="34">
        <v>0</v>
      </c>
      <c r="J689" s="32">
        <v>2100208</v>
      </c>
      <c r="K689" s="32" t="s">
        <v>989</v>
      </c>
      <c r="L689" s="32">
        <v>0</v>
      </c>
      <c r="M689" s="32">
        <f t="shared" si="23"/>
        <v>0</v>
      </c>
      <c r="N689" t="e">
        <f t="shared" si="24"/>
        <v>#DIV/0!</v>
      </c>
    </row>
    <row r="690" ht="18" customHeight="1" spans="1:14">
      <c r="A690" s="22">
        <v>2100209</v>
      </c>
      <c r="B690" s="29" t="s">
        <v>990</v>
      </c>
      <c r="C690" s="30">
        <v>0</v>
      </c>
      <c r="D690" s="26">
        <v>0</v>
      </c>
      <c r="E690" s="26">
        <v>0</v>
      </c>
      <c r="F690" s="27"/>
      <c r="G690" s="28"/>
      <c r="H690" s="29" t="s">
        <v>991</v>
      </c>
      <c r="I690" s="34">
        <v>0</v>
      </c>
      <c r="J690" s="32">
        <v>2100209</v>
      </c>
      <c r="K690" s="32" t="s">
        <v>991</v>
      </c>
      <c r="L690" s="32">
        <v>0</v>
      </c>
      <c r="M690" s="32">
        <f t="shared" si="23"/>
        <v>0</v>
      </c>
      <c r="N690" t="e">
        <f t="shared" si="24"/>
        <v>#DIV/0!</v>
      </c>
    </row>
    <row r="691" ht="18" customHeight="1" spans="1:14">
      <c r="A691" s="22">
        <v>2100210</v>
      </c>
      <c r="B691" s="29" t="s">
        <v>992</v>
      </c>
      <c r="C691" s="30">
        <v>0</v>
      </c>
      <c r="D691" s="26">
        <v>0</v>
      </c>
      <c r="E691" s="26">
        <v>0</v>
      </c>
      <c r="F691" s="27"/>
      <c r="G691" s="28"/>
      <c r="H691" s="29" t="s">
        <v>993</v>
      </c>
      <c r="I691" s="34">
        <v>0</v>
      </c>
      <c r="J691" s="32">
        <v>2100210</v>
      </c>
      <c r="K691" s="32" t="s">
        <v>993</v>
      </c>
      <c r="L691" s="32">
        <v>0</v>
      </c>
      <c r="M691" s="32">
        <f t="shared" si="23"/>
        <v>0</v>
      </c>
      <c r="N691" t="e">
        <f t="shared" si="24"/>
        <v>#DIV/0!</v>
      </c>
    </row>
    <row r="692" ht="18" customHeight="1" spans="1:14">
      <c r="A692" s="22">
        <v>2100211</v>
      </c>
      <c r="B692" s="29" t="s">
        <v>994</v>
      </c>
      <c r="C692" s="30">
        <v>0</v>
      </c>
      <c r="D692" s="26">
        <v>0</v>
      </c>
      <c r="E692" s="26">
        <v>0</v>
      </c>
      <c r="F692" s="27"/>
      <c r="G692" s="28"/>
      <c r="H692" s="29" t="s">
        <v>995</v>
      </c>
      <c r="I692" s="34">
        <v>0</v>
      </c>
      <c r="J692" s="32">
        <v>2100211</v>
      </c>
      <c r="K692" s="32" t="s">
        <v>995</v>
      </c>
      <c r="L692" s="32">
        <v>0</v>
      </c>
      <c r="M692" s="32">
        <f t="shared" si="23"/>
        <v>0</v>
      </c>
      <c r="N692" t="e">
        <f t="shared" si="24"/>
        <v>#DIV/0!</v>
      </c>
    </row>
    <row r="693" ht="18" customHeight="1" spans="1:14">
      <c r="A693" s="22">
        <v>2100212</v>
      </c>
      <c r="B693" s="29" t="s">
        <v>996</v>
      </c>
      <c r="C693" s="30">
        <v>0</v>
      </c>
      <c r="D693" s="26">
        <v>0</v>
      </c>
      <c r="E693" s="26">
        <v>0</v>
      </c>
      <c r="F693" s="27"/>
      <c r="G693" s="28"/>
      <c r="H693" s="29" t="s">
        <v>997</v>
      </c>
      <c r="I693" s="34">
        <v>0</v>
      </c>
      <c r="J693" s="32">
        <v>2100212</v>
      </c>
      <c r="K693" s="32" t="s">
        <v>997</v>
      </c>
      <c r="L693" s="32">
        <v>0</v>
      </c>
      <c r="M693" s="32">
        <f t="shared" si="23"/>
        <v>0</v>
      </c>
      <c r="N693" t="e">
        <f t="shared" si="24"/>
        <v>#DIV/0!</v>
      </c>
    </row>
    <row r="694" ht="18" customHeight="1" spans="1:14">
      <c r="A694" s="22">
        <v>2100213</v>
      </c>
      <c r="B694" s="29" t="s">
        <v>998</v>
      </c>
      <c r="C694" s="30">
        <v>0</v>
      </c>
      <c r="D694" s="26">
        <v>0</v>
      </c>
      <c r="E694" s="26">
        <v>0</v>
      </c>
      <c r="F694" s="27"/>
      <c r="G694" s="28"/>
      <c r="H694" s="29" t="s">
        <v>999</v>
      </c>
      <c r="I694" s="34">
        <v>0</v>
      </c>
      <c r="J694" s="32">
        <v>2100213</v>
      </c>
      <c r="K694" s="32" t="s">
        <v>999</v>
      </c>
      <c r="L694" s="32">
        <v>0</v>
      </c>
      <c r="M694" s="32">
        <f t="shared" si="23"/>
        <v>0</v>
      </c>
      <c r="N694" t="e">
        <f t="shared" si="24"/>
        <v>#DIV/0!</v>
      </c>
    </row>
    <row r="695" ht="18" customHeight="1" spans="1:14">
      <c r="A695" s="22">
        <v>2100299</v>
      </c>
      <c r="B695" s="29" t="s">
        <v>1000</v>
      </c>
      <c r="C695" s="30">
        <v>1137.05</v>
      </c>
      <c r="D695" s="26">
        <v>1137.05</v>
      </c>
      <c r="E695" s="26">
        <v>647</v>
      </c>
      <c r="F695" s="27">
        <f>E695/D695</f>
        <v>0.569016314146256</v>
      </c>
      <c r="G695" s="28">
        <v>91.4285714285714</v>
      </c>
      <c r="H695" s="29" t="s">
        <v>1001</v>
      </c>
      <c r="I695" s="34">
        <v>7</v>
      </c>
      <c r="J695" s="32">
        <v>2100299</v>
      </c>
      <c r="K695" s="32" t="s">
        <v>1001</v>
      </c>
      <c r="L695" s="32">
        <v>0</v>
      </c>
      <c r="M695" s="32">
        <f t="shared" si="23"/>
        <v>7</v>
      </c>
      <c r="N695">
        <f t="shared" si="24"/>
        <v>91.4285714285714</v>
      </c>
    </row>
    <row r="696" ht="18" customHeight="1" spans="1:14">
      <c r="A696" s="22">
        <v>21003</v>
      </c>
      <c r="B696" s="23" t="s">
        <v>1002</v>
      </c>
      <c r="C696" s="24">
        <v>4693.43</v>
      </c>
      <c r="D696" s="25">
        <v>4693.43</v>
      </c>
      <c r="E696" s="26">
        <v>5845</v>
      </c>
      <c r="F696" s="27">
        <f>E696/D696</f>
        <v>1.24535787260064</v>
      </c>
      <c r="G696" s="28">
        <v>-0.0914036996735582</v>
      </c>
      <c r="H696" s="23" t="s">
        <v>1003</v>
      </c>
      <c r="I696" s="31">
        <f>SUM(I697:I699)</f>
        <v>6433</v>
      </c>
      <c r="J696" s="32">
        <v>21003</v>
      </c>
      <c r="K696" s="32" t="s">
        <v>1003</v>
      </c>
      <c r="L696" s="32">
        <v>0</v>
      </c>
      <c r="M696" s="32">
        <f t="shared" si="23"/>
        <v>6433</v>
      </c>
      <c r="N696">
        <f t="shared" si="24"/>
        <v>-0.0914036996735582</v>
      </c>
    </row>
    <row r="697" ht="18" customHeight="1" spans="1:14">
      <c r="A697" s="22">
        <v>2100301</v>
      </c>
      <c r="B697" s="29" t="s">
        <v>1004</v>
      </c>
      <c r="C697" s="30">
        <v>0</v>
      </c>
      <c r="D697" s="26">
        <v>0</v>
      </c>
      <c r="E697" s="26">
        <v>132</v>
      </c>
      <c r="F697" s="27">
        <v>0</v>
      </c>
      <c r="G697" s="28">
        <v>-0.856832971800434</v>
      </c>
      <c r="H697" s="29" t="s">
        <v>1005</v>
      </c>
      <c r="I697" s="34">
        <v>922</v>
      </c>
      <c r="J697" s="32">
        <v>2100301</v>
      </c>
      <c r="K697" s="32" t="s">
        <v>1005</v>
      </c>
      <c r="L697" s="32">
        <v>0</v>
      </c>
      <c r="M697" s="32">
        <f t="shared" si="23"/>
        <v>922</v>
      </c>
      <c r="N697">
        <f t="shared" si="24"/>
        <v>-0.856832971800434</v>
      </c>
    </row>
    <row r="698" ht="18" customHeight="1" spans="1:14">
      <c r="A698" s="22">
        <v>2100302</v>
      </c>
      <c r="B698" s="29" t="s">
        <v>1006</v>
      </c>
      <c r="C698" s="30">
        <v>795.37</v>
      </c>
      <c r="D698" s="26">
        <v>795.37</v>
      </c>
      <c r="E698" s="26">
        <v>387</v>
      </c>
      <c r="F698" s="27">
        <f t="shared" ref="F698:F703" si="25">E698/D698</f>
        <v>0.48656600072922</v>
      </c>
      <c r="G698" s="28">
        <v>-0.897727272727273</v>
      </c>
      <c r="H698" s="29" t="s">
        <v>1007</v>
      </c>
      <c r="I698" s="34">
        <v>3784</v>
      </c>
      <c r="J698" s="32">
        <v>2100302</v>
      </c>
      <c r="K698" s="32" t="s">
        <v>1007</v>
      </c>
      <c r="L698" s="32">
        <v>0</v>
      </c>
      <c r="M698" s="32">
        <f t="shared" si="23"/>
        <v>3784</v>
      </c>
      <c r="N698">
        <f t="shared" si="24"/>
        <v>-0.897727272727273</v>
      </c>
    </row>
    <row r="699" ht="18" customHeight="1" spans="1:14">
      <c r="A699" s="22">
        <v>2100399</v>
      </c>
      <c r="B699" s="29" t="s">
        <v>1008</v>
      </c>
      <c r="C699" s="30">
        <v>3898.06</v>
      </c>
      <c r="D699" s="26">
        <v>3898.06</v>
      </c>
      <c r="E699" s="26">
        <v>5326</v>
      </c>
      <c r="F699" s="27">
        <f t="shared" si="25"/>
        <v>1.36632068259596</v>
      </c>
      <c r="G699" s="28">
        <v>2.0839606253619</v>
      </c>
      <c r="H699" s="29" t="s">
        <v>1009</v>
      </c>
      <c r="I699" s="34">
        <v>1727</v>
      </c>
      <c r="J699" s="32">
        <v>2100399</v>
      </c>
      <c r="K699" s="32" t="s">
        <v>1009</v>
      </c>
      <c r="L699" s="32">
        <v>0</v>
      </c>
      <c r="M699" s="32">
        <f t="shared" si="23"/>
        <v>1727</v>
      </c>
      <c r="N699">
        <f t="shared" si="24"/>
        <v>2.0839606253619</v>
      </c>
    </row>
    <row r="700" ht="18" customHeight="1" spans="1:14">
      <c r="A700" s="22">
        <v>21004</v>
      </c>
      <c r="B700" s="23" t="s">
        <v>1010</v>
      </c>
      <c r="C700" s="24">
        <v>2557.58</v>
      </c>
      <c r="D700" s="25">
        <v>12557.58</v>
      </c>
      <c r="E700" s="26">
        <v>15425</v>
      </c>
      <c r="F700" s="27">
        <f t="shared" si="25"/>
        <v>1.22834176648686</v>
      </c>
      <c r="G700" s="28">
        <v>-0.469803732856701</v>
      </c>
      <c r="H700" s="23" t="s">
        <v>1011</v>
      </c>
      <c r="I700" s="31">
        <f>SUM(I701:I711)</f>
        <v>29093</v>
      </c>
      <c r="J700" s="32">
        <v>21004</v>
      </c>
      <c r="K700" s="32" t="s">
        <v>1011</v>
      </c>
      <c r="L700" s="32">
        <v>0</v>
      </c>
      <c r="M700" s="32">
        <f t="shared" si="23"/>
        <v>29093</v>
      </c>
      <c r="N700">
        <f t="shared" si="24"/>
        <v>-0.469803732856701</v>
      </c>
    </row>
    <row r="701" ht="18" customHeight="1" spans="1:14">
      <c r="A701" s="22">
        <v>2100401</v>
      </c>
      <c r="B701" s="29" t="s">
        <v>1012</v>
      </c>
      <c r="C701" s="30">
        <v>1078.67</v>
      </c>
      <c r="D701" s="26">
        <v>1078.67</v>
      </c>
      <c r="E701" s="26">
        <v>1379</v>
      </c>
      <c r="F701" s="27">
        <f t="shared" si="25"/>
        <v>1.27842621005498</v>
      </c>
      <c r="G701" s="28">
        <v>0.0117388114453412</v>
      </c>
      <c r="H701" s="29" t="s">
        <v>1013</v>
      </c>
      <c r="I701" s="34">
        <v>1363</v>
      </c>
      <c r="J701" s="32">
        <v>2100401</v>
      </c>
      <c r="K701" s="32" t="s">
        <v>1013</v>
      </c>
      <c r="L701" s="32">
        <v>0</v>
      </c>
      <c r="M701" s="32">
        <f t="shared" si="23"/>
        <v>1363</v>
      </c>
      <c r="N701">
        <f t="shared" si="24"/>
        <v>0.0117388114453412</v>
      </c>
    </row>
    <row r="702" ht="18" customHeight="1" spans="1:14">
      <c r="A702" s="22">
        <v>2100402</v>
      </c>
      <c r="B702" s="29" t="s">
        <v>1014</v>
      </c>
      <c r="C702" s="30">
        <v>348.03</v>
      </c>
      <c r="D702" s="26">
        <v>348.03</v>
      </c>
      <c r="E702" s="26">
        <v>342</v>
      </c>
      <c r="F702" s="27">
        <f t="shared" si="25"/>
        <v>0.982673907421774</v>
      </c>
      <c r="G702" s="28">
        <v>-0.00291545189504372</v>
      </c>
      <c r="H702" s="29" t="s">
        <v>1015</v>
      </c>
      <c r="I702" s="34">
        <v>343</v>
      </c>
      <c r="J702" s="32">
        <v>2100402</v>
      </c>
      <c r="K702" s="32" t="s">
        <v>1015</v>
      </c>
      <c r="L702" s="32">
        <v>0</v>
      </c>
      <c r="M702" s="32">
        <f t="shared" si="23"/>
        <v>343</v>
      </c>
      <c r="N702">
        <f t="shared" si="24"/>
        <v>-0.00291545189504372</v>
      </c>
    </row>
    <row r="703" ht="18" customHeight="1" spans="1:14">
      <c r="A703" s="22">
        <v>2100403</v>
      </c>
      <c r="B703" s="29" t="s">
        <v>1016</v>
      </c>
      <c r="C703" s="30">
        <v>675.74</v>
      </c>
      <c r="D703" s="26">
        <v>675.74</v>
      </c>
      <c r="E703" s="26">
        <v>714</v>
      </c>
      <c r="F703" s="27">
        <f t="shared" si="25"/>
        <v>1.05661940983218</v>
      </c>
      <c r="G703" s="28">
        <v>0.00280898876404501</v>
      </c>
      <c r="H703" s="29" t="s">
        <v>1017</v>
      </c>
      <c r="I703" s="34">
        <v>712</v>
      </c>
      <c r="J703" s="32">
        <v>2100403</v>
      </c>
      <c r="K703" s="32" t="s">
        <v>1017</v>
      </c>
      <c r="L703" s="32">
        <v>0</v>
      </c>
      <c r="M703" s="32">
        <f t="shared" si="23"/>
        <v>712</v>
      </c>
      <c r="N703">
        <f t="shared" si="24"/>
        <v>0.00280898876404501</v>
      </c>
    </row>
    <row r="704" ht="18" customHeight="1" spans="1:14">
      <c r="A704" s="22">
        <v>2100404</v>
      </c>
      <c r="B704" s="29" t="s">
        <v>1018</v>
      </c>
      <c r="C704" s="30">
        <v>0</v>
      </c>
      <c r="D704" s="26">
        <v>0</v>
      </c>
      <c r="E704" s="26">
        <v>0</v>
      </c>
      <c r="F704" s="27"/>
      <c r="G704" s="28"/>
      <c r="H704" s="29" t="s">
        <v>1019</v>
      </c>
      <c r="I704" s="34">
        <v>0</v>
      </c>
      <c r="J704" s="32">
        <v>2100404</v>
      </c>
      <c r="K704" s="32" t="s">
        <v>1019</v>
      </c>
      <c r="L704" s="32">
        <v>0</v>
      </c>
      <c r="M704" s="32">
        <f t="shared" si="23"/>
        <v>0</v>
      </c>
      <c r="N704" t="e">
        <f t="shared" si="24"/>
        <v>#DIV/0!</v>
      </c>
    </row>
    <row r="705" ht="18" customHeight="1" spans="1:14">
      <c r="A705" s="22">
        <v>2100405</v>
      </c>
      <c r="B705" s="29" t="s">
        <v>1020</v>
      </c>
      <c r="C705" s="30">
        <v>0</v>
      </c>
      <c r="D705" s="26">
        <v>0</v>
      </c>
      <c r="E705" s="26">
        <v>0</v>
      </c>
      <c r="F705" s="27"/>
      <c r="G705" s="28"/>
      <c r="H705" s="29" t="s">
        <v>1021</v>
      </c>
      <c r="I705" s="34">
        <v>0</v>
      </c>
      <c r="J705" s="32">
        <v>2100405</v>
      </c>
      <c r="K705" s="32" t="s">
        <v>1021</v>
      </c>
      <c r="L705" s="32">
        <v>0</v>
      </c>
      <c r="M705" s="32">
        <f t="shared" si="23"/>
        <v>0</v>
      </c>
      <c r="N705" t="e">
        <f t="shared" si="24"/>
        <v>#DIV/0!</v>
      </c>
    </row>
    <row r="706" ht="18" customHeight="1" spans="1:14">
      <c r="A706" s="22">
        <v>2100406</v>
      </c>
      <c r="B706" s="29" t="s">
        <v>1022</v>
      </c>
      <c r="C706" s="30">
        <v>0</v>
      </c>
      <c r="D706" s="26">
        <v>0</v>
      </c>
      <c r="E706" s="26">
        <v>0</v>
      </c>
      <c r="F706" s="27"/>
      <c r="G706" s="28"/>
      <c r="H706" s="29" t="s">
        <v>1023</v>
      </c>
      <c r="I706" s="34">
        <v>0</v>
      </c>
      <c r="J706" s="32">
        <v>2100406</v>
      </c>
      <c r="K706" s="32" t="s">
        <v>1023</v>
      </c>
      <c r="L706" s="32">
        <v>0</v>
      </c>
      <c r="M706" s="32">
        <f t="shared" si="23"/>
        <v>0</v>
      </c>
      <c r="N706" t="e">
        <f t="shared" si="24"/>
        <v>#DIV/0!</v>
      </c>
    </row>
    <row r="707" ht="18" customHeight="1" spans="1:14">
      <c r="A707" s="22">
        <v>2100407</v>
      </c>
      <c r="B707" s="29" t="s">
        <v>1024</v>
      </c>
      <c r="C707" s="30">
        <v>0</v>
      </c>
      <c r="D707" s="26">
        <v>0</v>
      </c>
      <c r="E707" s="26">
        <v>0</v>
      </c>
      <c r="F707" s="27"/>
      <c r="G707" s="28"/>
      <c r="H707" s="29" t="s">
        <v>1025</v>
      </c>
      <c r="I707" s="37">
        <v>0</v>
      </c>
      <c r="J707" s="32">
        <v>2100407</v>
      </c>
      <c r="K707" s="32" t="s">
        <v>1025</v>
      </c>
      <c r="L707" s="32">
        <v>0</v>
      </c>
      <c r="M707" s="32">
        <f t="shared" si="23"/>
        <v>0</v>
      </c>
      <c r="N707" t="e">
        <f t="shared" si="24"/>
        <v>#DIV/0!</v>
      </c>
    </row>
    <row r="708" ht="18" customHeight="1" spans="1:14">
      <c r="A708" s="22">
        <v>2100408</v>
      </c>
      <c r="B708" s="29" t="s">
        <v>1026</v>
      </c>
      <c r="C708" s="30">
        <v>455.14</v>
      </c>
      <c r="D708" s="26">
        <v>6455.14</v>
      </c>
      <c r="E708" s="26">
        <v>6051</v>
      </c>
      <c r="F708" s="27">
        <f>E708/D708</f>
        <v>0.937392527505213</v>
      </c>
      <c r="G708" s="28">
        <v>0.419755983106523</v>
      </c>
      <c r="H708" s="29" t="s">
        <v>1027</v>
      </c>
      <c r="I708" s="34">
        <v>4262</v>
      </c>
      <c r="J708" s="32">
        <v>2100408</v>
      </c>
      <c r="K708" s="32" t="s">
        <v>1027</v>
      </c>
      <c r="L708" s="32">
        <v>0</v>
      </c>
      <c r="M708" s="32">
        <f t="shared" si="23"/>
        <v>4262</v>
      </c>
      <c r="N708">
        <f t="shared" si="24"/>
        <v>0.419755983106523</v>
      </c>
    </row>
    <row r="709" ht="18" customHeight="1" spans="1:14">
      <c r="A709" s="22">
        <v>2100409</v>
      </c>
      <c r="B709" s="29" t="s">
        <v>1028</v>
      </c>
      <c r="C709" s="30">
        <v>0</v>
      </c>
      <c r="D709" s="26">
        <v>4000</v>
      </c>
      <c r="E709" s="26">
        <v>5108</v>
      </c>
      <c r="F709" s="27">
        <f>E709/D709</f>
        <v>1.277</v>
      </c>
      <c r="G709" s="28">
        <v>-0.770189409277005</v>
      </c>
      <c r="H709" s="29" t="s">
        <v>1029</v>
      </c>
      <c r="I709" s="38">
        <v>22227</v>
      </c>
      <c r="J709" s="32">
        <v>2100409</v>
      </c>
      <c r="K709" s="32" t="s">
        <v>1029</v>
      </c>
      <c r="L709" s="32">
        <v>0</v>
      </c>
      <c r="M709" s="32">
        <f t="shared" ref="M709:M772" si="26">I709-L709</f>
        <v>22227</v>
      </c>
      <c r="N709">
        <f t="shared" ref="N709:N772" si="27">E709/M709-1</f>
        <v>-0.770189409277005</v>
      </c>
    </row>
    <row r="710" ht="18" customHeight="1" spans="1:14">
      <c r="A710" s="22">
        <v>2100410</v>
      </c>
      <c r="B710" s="29" t="s">
        <v>1030</v>
      </c>
      <c r="C710" s="30">
        <v>0</v>
      </c>
      <c r="D710" s="26">
        <v>0</v>
      </c>
      <c r="E710" s="26">
        <v>120</v>
      </c>
      <c r="F710" s="27">
        <v>0</v>
      </c>
      <c r="G710" s="28">
        <v>1</v>
      </c>
      <c r="H710" s="29" t="s">
        <v>1031</v>
      </c>
      <c r="I710" s="34">
        <v>0</v>
      </c>
      <c r="J710" s="32">
        <v>2100410</v>
      </c>
      <c r="K710" s="32" t="s">
        <v>1031</v>
      </c>
      <c r="L710" s="32">
        <v>0</v>
      </c>
      <c r="M710" s="32">
        <f t="shared" si="26"/>
        <v>0</v>
      </c>
      <c r="N710" t="e">
        <f t="shared" si="27"/>
        <v>#DIV/0!</v>
      </c>
    </row>
    <row r="711" ht="18" customHeight="1" spans="1:14">
      <c r="A711" s="22">
        <v>2100499</v>
      </c>
      <c r="B711" s="29" t="s">
        <v>1032</v>
      </c>
      <c r="C711" s="30">
        <v>0</v>
      </c>
      <c r="D711" s="26">
        <v>0</v>
      </c>
      <c r="E711" s="26">
        <v>1711</v>
      </c>
      <c r="F711" s="27">
        <v>0</v>
      </c>
      <c r="G711" s="28">
        <v>8.1989247311828</v>
      </c>
      <c r="H711" s="29" t="s">
        <v>1033</v>
      </c>
      <c r="I711" s="34">
        <v>186</v>
      </c>
      <c r="J711" s="32">
        <v>2100499</v>
      </c>
      <c r="K711" s="32" t="s">
        <v>1033</v>
      </c>
      <c r="L711" s="32">
        <v>0</v>
      </c>
      <c r="M711" s="32">
        <f t="shared" si="26"/>
        <v>186</v>
      </c>
      <c r="N711">
        <f t="shared" si="27"/>
        <v>8.1989247311828</v>
      </c>
    </row>
    <row r="712" ht="18" customHeight="1" spans="1:14">
      <c r="A712" s="22">
        <v>21006</v>
      </c>
      <c r="B712" s="23" t="s">
        <v>1034</v>
      </c>
      <c r="C712" s="24">
        <v>0</v>
      </c>
      <c r="D712" s="25">
        <v>0</v>
      </c>
      <c r="E712" s="26">
        <v>5</v>
      </c>
      <c r="F712" s="27">
        <v>0</v>
      </c>
      <c r="G712" s="28">
        <v>1</v>
      </c>
      <c r="H712" s="23" t="s">
        <v>1035</v>
      </c>
      <c r="I712" s="31">
        <f>SUM(I713:I714)</f>
        <v>0</v>
      </c>
      <c r="J712" s="32">
        <v>21006</v>
      </c>
      <c r="K712" s="32" t="s">
        <v>1035</v>
      </c>
      <c r="L712" s="32">
        <v>0</v>
      </c>
      <c r="M712" s="32">
        <f t="shared" si="26"/>
        <v>0</v>
      </c>
      <c r="N712" t="e">
        <f t="shared" si="27"/>
        <v>#DIV/0!</v>
      </c>
    </row>
    <row r="713" ht="18" customHeight="1" spans="1:14">
      <c r="A713" s="22">
        <v>2100601</v>
      </c>
      <c r="B713" s="29" t="s">
        <v>1036</v>
      </c>
      <c r="C713" s="30">
        <v>0</v>
      </c>
      <c r="D713" s="26">
        <v>0</v>
      </c>
      <c r="E713" s="26">
        <v>5</v>
      </c>
      <c r="F713" s="27">
        <v>0</v>
      </c>
      <c r="G713" s="28">
        <v>1</v>
      </c>
      <c r="H713" s="29" t="s">
        <v>1037</v>
      </c>
      <c r="I713" s="34">
        <v>0</v>
      </c>
      <c r="J713" s="32">
        <v>2100601</v>
      </c>
      <c r="K713" s="32" t="s">
        <v>1037</v>
      </c>
      <c r="L713" s="32">
        <v>0</v>
      </c>
      <c r="M713" s="32">
        <f t="shared" si="26"/>
        <v>0</v>
      </c>
      <c r="N713" t="e">
        <f t="shared" si="27"/>
        <v>#DIV/0!</v>
      </c>
    </row>
    <row r="714" ht="18" customHeight="1" spans="1:14">
      <c r="A714" s="22">
        <v>2100699</v>
      </c>
      <c r="B714" s="29" t="s">
        <v>1038</v>
      </c>
      <c r="C714" s="30">
        <v>0</v>
      </c>
      <c r="D714" s="26">
        <v>0</v>
      </c>
      <c r="E714" s="26">
        <v>0</v>
      </c>
      <c r="F714" s="27"/>
      <c r="G714" s="28"/>
      <c r="H714" s="29" t="s">
        <v>1039</v>
      </c>
      <c r="I714" s="34">
        <v>0</v>
      </c>
      <c r="J714" s="32">
        <v>2100699</v>
      </c>
      <c r="K714" s="32" t="s">
        <v>1039</v>
      </c>
      <c r="L714" s="32">
        <v>0</v>
      </c>
      <c r="M714" s="32">
        <f t="shared" si="26"/>
        <v>0</v>
      </c>
      <c r="N714" t="e">
        <f t="shared" si="27"/>
        <v>#DIV/0!</v>
      </c>
    </row>
    <row r="715" ht="18" customHeight="1" spans="1:14">
      <c r="A715" s="22">
        <v>21007</v>
      </c>
      <c r="B715" s="23" t="s">
        <v>1040</v>
      </c>
      <c r="C715" s="24">
        <v>687.48</v>
      </c>
      <c r="D715" s="25">
        <v>687.48</v>
      </c>
      <c r="E715" s="26">
        <v>4477</v>
      </c>
      <c r="F715" s="27">
        <f>E715/D715</f>
        <v>6.51218944551114</v>
      </c>
      <c r="G715" s="28">
        <v>0.17076359832636</v>
      </c>
      <c r="H715" s="23" t="s">
        <v>1041</v>
      </c>
      <c r="I715" s="31">
        <f>SUM(I716:I718)</f>
        <v>3824</v>
      </c>
      <c r="J715" s="32">
        <v>21007</v>
      </c>
      <c r="K715" s="32" t="s">
        <v>1041</v>
      </c>
      <c r="L715" s="32">
        <v>0</v>
      </c>
      <c r="M715" s="32">
        <f t="shared" si="26"/>
        <v>3824</v>
      </c>
      <c r="N715">
        <f t="shared" si="27"/>
        <v>0.17076359832636</v>
      </c>
    </row>
    <row r="716" ht="18" customHeight="1" spans="1:14">
      <c r="A716" s="22">
        <v>2100716</v>
      </c>
      <c r="B716" s="29" t="s">
        <v>1042</v>
      </c>
      <c r="C716" s="30">
        <v>0</v>
      </c>
      <c r="D716" s="26">
        <v>0</v>
      </c>
      <c r="E716" s="26">
        <v>0</v>
      </c>
      <c r="F716" s="27"/>
      <c r="G716" s="28"/>
      <c r="H716" s="29" t="s">
        <v>1043</v>
      </c>
      <c r="I716" s="34">
        <v>0</v>
      </c>
      <c r="J716" s="32">
        <v>2100716</v>
      </c>
      <c r="K716" s="32" t="s">
        <v>1043</v>
      </c>
      <c r="L716" s="32">
        <v>0</v>
      </c>
      <c r="M716" s="32">
        <f t="shared" si="26"/>
        <v>0</v>
      </c>
      <c r="N716" t="e">
        <f t="shared" si="27"/>
        <v>#DIV/0!</v>
      </c>
    </row>
    <row r="717" ht="18" customHeight="1" spans="1:14">
      <c r="A717" s="22">
        <v>2100717</v>
      </c>
      <c r="B717" s="29" t="s">
        <v>1044</v>
      </c>
      <c r="C717" s="30">
        <v>445.48</v>
      </c>
      <c r="D717" s="26">
        <v>445.48</v>
      </c>
      <c r="E717" s="26">
        <v>4189</v>
      </c>
      <c r="F717" s="27">
        <f>E717/D717</f>
        <v>9.4033402172937</v>
      </c>
      <c r="G717" s="28">
        <v>0.161997226074896</v>
      </c>
      <c r="H717" s="29" t="s">
        <v>1045</v>
      </c>
      <c r="I717" s="34">
        <v>3605</v>
      </c>
      <c r="J717" s="32">
        <v>2100717</v>
      </c>
      <c r="K717" s="32" t="s">
        <v>1045</v>
      </c>
      <c r="L717" s="32">
        <v>0</v>
      </c>
      <c r="M717" s="32">
        <f t="shared" si="26"/>
        <v>3605</v>
      </c>
      <c r="N717">
        <f t="shared" si="27"/>
        <v>0.161997226074896</v>
      </c>
    </row>
    <row r="718" ht="18" customHeight="1" spans="1:14">
      <c r="A718" s="22">
        <v>2100799</v>
      </c>
      <c r="B718" s="29" t="s">
        <v>1046</v>
      </c>
      <c r="C718" s="30">
        <v>242</v>
      </c>
      <c r="D718" s="26">
        <v>242</v>
      </c>
      <c r="E718" s="26">
        <v>288</v>
      </c>
      <c r="F718" s="27">
        <f>E718/D718</f>
        <v>1.1900826446281</v>
      </c>
      <c r="G718" s="28">
        <v>0.315068493150685</v>
      </c>
      <c r="H718" s="29" t="s">
        <v>1047</v>
      </c>
      <c r="I718" s="34">
        <v>219</v>
      </c>
      <c r="J718" s="32">
        <v>2100799</v>
      </c>
      <c r="K718" s="32" t="s">
        <v>1047</v>
      </c>
      <c r="L718" s="32">
        <v>0</v>
      </c>
      <c r="M718" s="32">
        <f t="shared" si="26"/>
        <v>219</v>
      </c>
      <c r="N718">
        <f t="shared" si="27"/>
        <v>0.315068493150685</v>
      </c>
    </row>
    <row r="719" ht="18" customHeight="1" spans="1:14">
      <c r="A719" s="22">
        <v>21011</v>
      </c>
      <c r="B719" s="23" t="s">
        <v>1048</v>
      </c>
      <c r="C719" s="24">
        <v>14677</v>
      </c>
      <c r="D719" s="25">
        <v>14677</v>
      </c>
      <c r="E719" s="26">
        <v>13516</v>
      </c>
      <c r="F719" s="27">
        <f>E719/D719</f>
        <v>0.92089664100293</v>
      </c>
      <c r="G719" s="28">
        <v>0.107778050979428</v>
      </c>
      <c r="H719" s="23" t="s">
        <v>1049</v>
      </c>
      <c r="I719" s="31">
        <f>SUM(I720:I723)</f>
        <v>12365</v>
      </c>
      <c r="J719" s="32">
        <v>21011</v>
      </c>
      <c r="K719" s="32" t="s">
        <v>1049</v>
      </c>
      <c r="L719" s="32">
        <v>164</v>
      </c>
      <c r="M719" s="32">
        <f t="shared" si="26"/>
        <v>12201</v>
      </c>
      <c r="N719">
        <f t="shared" si="27"/>
        <v>0.107778050979428</v>
      </c>
    </row>
    <row r="720" ht="18" customHeight="1" spans="1:14">
      <c r="A720" s="22">
        <v>2101101</v>
      </c>
      <c r="B720" s="29" t="s">
        <v>1050</v>
      </c>
      <c r="C720" s="30">
        <v>1704.1366</v>
      </c>
      <c r="D720" s="26">
        <v>1704.1366</v>
      </c>
      <c r="E720" s="26">
        <v>2957</v>
      </c>
      <c r="F720" s="27">
        <f>E720/D720</f>
        <v>1.73518953820955</v>
      </c>
      <c r="G720" s="28">
        <v>0.139060092449923</v>
      </c>
      <c r="H720" s="29" t="s">
        <v>1051</v>
      </c>
      <c r="I720" s="34">
        <v>2617</v>
      </c>
      <c r="J720" s="32">
        <v>2101101</v>
      </c>
      <c r="K720" s="32" t="s">
        <v>1051</v>
      </c>
      <c r="L720" s="32">
        <v>21</v>
      </c>
      <c r="M720" s="32">
        <f t="shared" si="26"/>
        <v>2596</v>
      </c>
      <c r="N720">
        <f t="shared" si="27"/>
        <v>0.139060092449923</v>
      </c>
    </row>
    <row r="721" ht="18" customHeight="1" spans="1:14">
      <c r="A721" s="22">
        <v>2101102</v>
      </c>
      <c r="B721" s="29" t="s">
        <v>1052</v>
      </c>
      <c r="C721" s="30">
        <v>13513</v>
      </c>
      <c r="D721" s="26">
        <v>13513</v>
      </c>
      <c r="E721" s="26">
        <v>10559</v>
      </c>
      <c r="F721" s="27">
        <f>E721/D721</f>
        <v>0.781395693036335</v>
      </c>
      <c r="G721" s="28">
        <v>0.0993232691306611</v>
      </c>
      <c r="H721" s="29" t="s">
        <v>1053</v>
      </c>
      <c r="I721" s="34">
        <v>9748</v>
      </c>
      <c r="J721" s="32">
        <v>2101102</v>
      </c>
      <c r="K721" s="32" t="s">
        <v>1053</v>
      </c>
      <c r="L721" s="32">
        <v>143</v>
      </c>
      <c r="M721" s="32">
        <f t="shared" si="26"/>
        <v>9605</v>
      </c>
      <c r="N721">
        <f t="shared" si="27"/>
        <v>0.0993232691306611</v>
      </c>
    </row>
    <row r="722" ht="18" customHeight="1" spans="1:14">
      <c r="A722" s="22">
        <v>2101103</v>
      </c>
      <c r="B722" s="29" t="s">
        <v>1054</v>
      </c>
      <c r="C722" s="30">
        <v>0</v>
      </c>
      <c r="D722" s="26">
        <v>0</v>
      </c>
      <c r="E722" s="26">
        <v>0</v>
      </c>
      <c r="F722" s="27"/>
      <c r="G722" s="28"/>
      <c r="H722" s="29" t="s">
        <v>1055</v>
      </c>
      <c r="I722" s="34">
        <v>0</v>
      </c>
      <c r="J722" s="32">
        <v>2101103</v>
      </c>
      <c r="K722" s="32" t="s">
        <v>1055</v>
      </c>
      <c r="L722" s="32">
        <v>0</v>
      </c>
      <c r="M722" s="32">
        <f t="shared" si="26"/>
        <v>0</v>
      </c>
      <c r="N722" t="e">
        <f t="shared" si="27"/>
        <v>#DIV/0!</v>
      </c>
    </row>
    <row r="723" ht="18" customHeight="1" spans="1:14">
      <c r="A723" s="22">
        <v>2101199</v>
      </c>
      <c r="B723" s="29" t="s">
        <v>1056</v>
      </c>
      <c r="C723" s="30">
        <v>0.21</v>
      </c>
      <c r="D723" s="26">
        <v>0.21</v>
      </c>
      <c r="E723" s="26">
        <v>0</v>
      </c>
      <c r="F723" s="27">
        <f>E723/D723</f>
        <v>0</v>
      </c>
      <c r="G723" s="28"/>
      <c r="H723" s="29" t="s">
        <v>1057</v>
      </c>
      <c r="I723" s="34">
        <v>0</v>
      </c>
      <c r="J723" s="32">
        <v>2101199</v>
      </c>
      <c r="K723" s="32" t="s">
        <v>1057</v>
      </c>
      <c r="L723" s="32">
        <v>0</v>
      </c>
      <c r="M723" s="32">
        <f t="shared" si="26"/>
        <v>0</v>
      </c>
      <c r="N723" t="e">
        <f t="shared" si="27"/>
        <v>#DIV/0!</v>
      </c>
    </row>
    <row r="724" ht="18" customHeight="1" spans="1:14">
      <c r="A724" s="22">
        <v>21012</v>
      </c>
      <c r="B724" s="23" t="s">
        <v>1058</v>
      </c>
      <c r="C724" s="24">
        <v>2925</v>
      </c>
      <c r="D724" s="25">
        <v>2925</v>
      </c>
      <c r="E724" s="26">
        <v>12004</v>
      </c>
      <c r="F724" s="27">
        <f>E724/D724</f>
        <v>4.10393162393162</v>
      </c>
      <c r="G724" s="28">
        <v>3.46577380952381</v>
      </c>
      <c r="H724" s="23" t="s">
        <v>1059</v>
      </c>
      <c r="I724" s="31">
        <f>SUM(I725:I727)</f>
        <v>2688</v>
      </c>
      <c r="J724" s="32">
        <v>21012</v>
      </c>
      <c r="K724" s="32" t="s">
        <v>1059</v>
      </c>
      <c r="L724" s="32">
        <v>0</v>
      </c>
      <c r="M724" s="32">
        <f t="shared" si="26"/>
        <v>2688</v>
      </c>
      <c r="N724">
        <f t="shared" si="27"/>
        <v>3.46577380952381</v>
      </c>
    </row>
    <row r="725" ht="18" customHeight="1" spans="1:14">
      <c r="A725" s="22">
        <v>2101201</v>
      </c>
      <c r="B725" s="29" t="s">
        <v>1060</v>
      </c>
      <c r="C725" s="30">
        <v>0</v>
      </c>
      <c r="D725" s="26">
        <v>0</v>
      </c>
      <c r="E725" s="26">
        <v>96</v>
      </c>
      <c r="F725" s="27">
        <v>0</v>
      </c>
      <c r="G725" s="28">
        <v>-0.472527472527473</v>
      </c>
      <c r="H725" s="29" t="s">
        <v>1061</v>
      </c>
      <c r="I725" s="34">
        <v>182</v>
      </c>
      <c r="J725" s="32">
        <v>2101201</v>
      </c>
      <c r="K725" s="32" t="s">
        <v>1061</v>
      </c>
      <c r="L725" s="32">
        <v>0</v>
      </c>
      <c r="M725" s="32">
        <f t="shared" si="26"/>
        <v>182</v>
      </c>
      <c r="N725">
        <f t="shared" si="27"/>
        <v>-0.472527472527473</v>
      </c>
    </row>
    <row r="726" ht="18" customHeight="1" spans="1:14">
      <c r="A726" s="22">
        <v>2101202</v>
      </c>
      <c r="B726" s="29" t="s">
        <v>1062</v>
      </c>
      <c r="C726" s="30">
        <v>2925</v>
      </c>
      <c r="D726" s="26">
        <v>2925</v>
      </c>
      <c r="E726" s="26">
        <v>11908</v>
      </c>
      <c r="F726" s="27">
        <f>E726/D726</f>
        <v>4.07111111111111</v>
      </c>
      <c r="G726" s="28">
        <v>3.75179569034318</v>
      </c>
      <c r="H726" s="29" t="s">
        <v>1063</v>
      </c>
      <c r="I726" s="34">
        <v>2506</v>
      </c>
      <c r="J726" s="32">
        <v>2101202</v>
      </c>
      <c r="K726" s="32" t="s">
        <v>1063</v>
      </c>
      <c r="L726" s="32">
        <v>0</v>
      </c>
      <c r="M726" s="32">
        <f t="shared" si="26"/>
        <v>2506</v>
      </c>
      <c r="N726">
        <f t="shared" si="27"/>
        <v>3.75179569034318</v>
      </c>
    </row>
    <row r="727" ht="18" customHeight="1" spans="1:14">
      <c r="A727" s="22">
        <v>2101299</v>
      </c>
      <c r="B727" s="29" t="s">
        <v>1064</v>
      </c>
      <c r="C727" s="30">
        <v>0</v>
      </c>
      <c r="D727" s="26">
        <v>0</v>
      </c>
      <c r="E727" s="26">
        <v>0</v>
      </c>
      <c r="F727" s="27"/>
      <c r="G727" s="28"/>
      <c r="H727" s="29" t="s">
        <v>1065</v>
      </c>
      <c r="I727" s="34">
        <v>0</v>
      </c>
      <c r="J727" s="32">
        <v>2101299</v>
      </c>
      <c r="K727" s="32" t="s">
        <v>1065</v>
      </c>
      <c r="L727" s="32">
        <v>0</v>
      </c>
      <c r="M727" s="32">
        <f t="shared" si="26"/>
        <v>0</v>
      </c>
      <c r="N727" t="e">
        <f t="shared" si="27"/>
        <v>#DIV/0!</v>
      </c>
    </row>
    <row r="728" ht="18" customHeight="1" spans="1:14">
      <c r="A728" s="22">
        <v>21013</v>
      </c>
      <c r="B728" s="23" t="s">
        <v>1066</v>
      </c>
      <c r="C728" s="24">
        <v>2600</v>
      </c>
      <c r="D728" s="25">
        <v>2600</v>
      </c>
      <c r="E728" s="26">
        <v>2300</v>
      </c>
      <c r="F728" s="27">
        <f>E728/D728</f>
        <v>0.884615384615385</v>
      </c>
      <c r="G728" s="28">
        <v>28.1139240506329</v>
      </c>
      <c r="H728" s="23" t="s">
        <v>1067</v>
      </c>
      <c r="I728" s="31">
        <f>SUM(I729:I731)</f>
        <v>79</v>
      </c>
      <c r="J728" s="32">
        <v>21013</v>
      </c>
      <c r="K728" s="32" t="s">
        <v>1067</v>
      </c>
      <c r="L728" s="32">
        <v>0</v>
      </c>
      <c r="M728" s="32">
        <f t="shared" si="26"/>
        <v>79</v>
      </c>
      <c r="N728">
        <f t="shared" si="27"/>
        <v>28.1139240506329</v>
      </c>
    </row>
    <row r="729" ht="18" customHeight="1" spans="1:14">
      <c r="A729" s="22">
        <v>2101301</v>
      </c>
      <c r="B729" s="29" t="s">
        <v>1068</v>
      </c>
      <c r="C729" s="30">
        <v>2600</v>
      </c>
      <c r="D729" s="26">
        <v>2600</v>
      </c>
      <c r="E729" s="26">
        <v>2300</v>
      </c>
      <c r="F729" s="27">
        <f>E729/D729</f>
        <v>0.884615384615385</v>
      </c>
      <c r="G729" s="28">
        <v>28.1139240506329</v>
      </c>
      <c r="H729" s="29" t="s">
        <v>1069</v>
      </c>
      <c r="I729" s="34">
        <v>79</v>
      </c>
      <c r="J729" s="32">
        <v>2101301</v>
      </c>
      <c r="K729" s="32" t="s">
        <v>1069</v>
      </c>
      <c r="L729" s="32">
        <v>0</v>
      </c>
      <c r="M729" s="32">
        <f t="shared" si="26"/>
        <v>79</v>
      </c>
      <c r="N729">
        <f t="shared" si="27"/>
        <v>28.1139240506329</v>
      </c>
    </row>
    <row r="730" ht="18" customHeight="1" spans="1:14">
      <c r="A730" s="22">
        <v>2101302</v>
      </c>
      <c r="B730" s="29" t="s">
        <v>1070</v>
      </c>
      <c r="C730" s="30">
        <v>0</v>
      </c>
      <c r="D730" s="26">
        <v>0</v>
      </c>
      <c r="E730" s="26">
        <v>0</v>
      </c>
      <c r="F730" s="27"/>
      <c r="G730" s="28"/>
      <c r="H730" s="29" t="s">
        <v>1071</v>
      </c>
      <c r="I730" s="34">
        <v>0</v>
      </c>
      <c r="J730" s="32">
        <v>2101302</v>
      </c>
      <c r="K730" s="32" t="s">
        <v>1071</v>
      </c>
      <c r="L730" s="32">
        <v>0</v>
      </c>
      <c r="M730" s="32">
        <f t="shared" si="26"/>
        <v>0</v>
      </c>
      <c r="N730" t="e">
        <f t="shared" si="27"/>
        <v>#DIV/0!</v>
      </c>
    </row>
    <row r="731" ht="18" customHeight="1" spans="1:14">
      <c r="A731" s="22">
        <v>2101399</v>
      </c>
      <c r="B731" s="29" t="s">
        <v>1072</v>
      </c>
      <c r="C731" s="30">
        <v>0</v>
      </c>
      <c r="D731" s="26">
        <v>0</v>
      </c>
      <c r="E731" s="26">
        <v>0</v>
      </c>
      <c r="F731" s="27"/>
      <c r="G731" s="28"/>
      <c r="H731" s="29" t="s">
        <v>1073</v>
      </c>
      <c r="I731" s="34">
        <v>0</v>
      </c>
      <c r="J731" s="32">
        <v>2101399</v>
      </c>
      <c r="K731" s="32" t="s">
        <v>1073</v>
      </c>
      <c r="L731" s="32">
        <v>0</v>
      </c>
      <c r="M731" s="32">
        <f t="shared" si="26"/>
        <v>0</v>
      </c>
      <c r="N731" t="e">
        <f t="shared" si="27"/>
        <v>#DIV/0!</v>
      </c>
    </row>
    <row r="732" ht="18" customHeight="1" spans="1:14">
      <c r="A732" s="22">
        <v>21014</v>
      </c>
      <c r="B732" s="23" t="s">
        <v>1074</v>
      </c>
      <c r="C732" s="24">
        <v>0</v>
      </c>
      <c r="D732" s="25">
        <v>0</v>
      </c>
      <c r="E732" s="26">
        <v>44</v>
      </c>
      <c r="F732" s="27">
        <v>0</v>
      </c>
      <c r="G732" s="28">
        <v>1</v>
      </c>
      <c r="H732" s="23" t="s">
        <v>1075</v>
      </c>
      <c r="I732" s="31">
        <f>SUM(I733:I734)</f>
        <v>0</v>
      </c>
      <c r="J732" s="32">
        <v>21014</v>
      </c>
      <c r="K732" s="32" t="s">
        <v>1075</v>
      </c>
      <c r="L732" s="32">
        <v>0</v>
      </c>
      <c r="M732" s="32">
        <f t="shared" si="26"/>
        <v>0</v>
      </c>
      <c r="N732" t="e">
        <f t="shared" si="27"/>
        <v>#DIV/0!</v>
      </c>
    </row>
    <row r="733" ht="18" customHeight="1" spans="1:14">
      <c r="A733" s="22">
        <v>2101401</v>
      </c>
      <c r="B733" s="29" t="s">
        <v>1076</v>
      </c>
      <c r="C733" s="30">
        <v>0</v>
      </c>
      <c r="D733" s="26">
        <v>0</v>
      </c>
      <c r="E733" s="26">
        <v>44</v>
      </c>
      <c r="F733" s="27">
        <v>0</v>
      </c>
      <c r="G733" s="28">
        <v>1</v>
      </c>
      <c r="H733" s="29" t="s">
        <v>1077</v>
      </c>
      <c r="I733" s="34">
        <v>0</v>
      </c>
      <c r="J733" s="32">
        <v>2101401</v>
      </c>
      <c r="K733" s="32" t="s">
        <v>1077</v>
      </c>
      <c r="L733" s="32">
        <v>0</v>
      </c>
      <c r="M733" s="32">
        <f t="shared" si="26"/>
        <v>0</v>
      </c>
      <c r="N733" t="e">
        <f t="shared" si="27"/>
        <v>#DIV/0!</v>
      </c>
    </row>
    <row r="734" ht="18" customHeight="1" spans="1:14">
      <c r="A734" s="22">
        <v>2101499</v>
      </c>
      <c r="B734" s="29" t="s">
        <v>1078</v>
      </c>
      <c r="C734" s="30">
        <v>0</v>
      </c>
      <c r="D734" s="26">
        <v>0</v>
      </c>
      <c r="E734" s="26">
        <v>0</v>
      </c>
      <c r="F734" s="27"/>
      <c r="G734" s="28"/>
      <c r="H734" s="29" t="s">
        <v>1079</v>
      </c>
      <c r="I734" s="34">
        <v>0</v>
      </c>
      <c r="J734" s="32">
        <v>2101499</v>
      </c>
      <c r="K734" s="32" t="s">
        <v>1079</v>
      </c>
      <c r="L734" s="32">
        <v>0</v>
      </c>
      <c r="M734" s="32">
        <f t="shared" si="26"/>
        <v>0</v>
      </c>
      <c r="N734" t="e">
        <f t="shared" si="27"/>
        <v>#DIV/0!</v>
      </c>
    </row>
    <row r="735" ht="18" customHeight="1" spans="1:14">
      <c r="A735" s="22">
        <v>21015</v>
      </c>
      <c r="B735" s="23" t="s">
        <v>1080</v>
      </c>
      <c r="C735" s="24">
        <v>0</v>
      </c>
      <c r="D735" s="25">
        <v>0</v>
      </c>
      <c r="E735" s="26">
        <v>121</v>
      </c>
      <c r="F735" s="27">
        <v>0</v>
      </c>
      <c r="G735" s="28">
        <v>16.2857142857143</v>
      </c>
      <c r="H735" s="23" t="s">
        <v>1081</v>
      </c>
      <c r="I735" s="31">
        <f>SUM(I736:I743)</f>
        <v>7</v>
      </c>
      <c r="J735" s="32">
        <v>21015</v>
      </c>
      <c r="K735" s="32" t="s">
        <v>1081</v>
      </c>
      <c r="L735" s="32">
        <v>0</v>
      </c>
      <c r="M735" s="32">
        <f t="shared" si="26"/>
        <v>7</v>
      </c>
      <c r="N735">
        <f t="shared" si="27"/>
        <v>16.2857142857143</v>
      </c>
    </row>
    <row r="736" ht="18" customHeight="1" spans="1:14">
      <c r="A736" s="22">
        <v>2101501</v>
      </c>
      <c r="B736" s="29" t="s">
        <v>13</v>
      </c>
      <c r="C736" s="30">
        <v>0</v>
      </c>
      <c r="D736" s="26">
        <v>0</v>
      </c>
      <c r="E736" s="26">
        <v>0</v>
      </c>
      <c r="F736" s="27"/>
      <c r="G736" s="28"/>
      <c r="H736" s="29" t="s">
        <v>14</v>
      </c>
      <c r="I736" s="34">
        <v>0</v>
      </c>
      <c r="J736" s="32">
        <v>2101501</v>
      </c>
      <c r="K736" s="32" t="s">
        <v>14</v>
      </c>
      <c r="L736" s="32">
        <v>0</v>
      </c>
      <c r="M736" s="32">
        <f t="shared" si="26"/>
        <v>0</v>
      </c>
      <c r="N736" t="e">
        <f t="shared" si="27"/>
        <v>#DIV/0!</v>
      </c>
    </row>
    <row r="737" ht="18" customHeight="1" spans="1:14">
      <c r="A737" s="22">
        <v>2101502</v>
      </c>
      <c r="B737" s="29" t="s">
        <v>15</v>
      </c>
      <c r="C737" s="30">
        <v>0</v>
      </c>
      <c r="D737" s="26">
        <v>0</v>
      </c>
      <c r="E737" s="26">
        <v>0</v>
      </c>
      <c r="F737" s="27"/>
      <c r="G737" s="28"/>
      <c r="H737" s="29" t="s">
        <v>16</v>
      </c>
      <c r="I737" s="34">
        <v>0</v>
      </c>
      <c r="J737" s="32">
        <v>2101502</v>
      </c>
      <c r="K737" s="32" t="s">
        <v>16</v>
      </c>
      <c r="L737" s="32">
        <v>0</v>
      </c>
      <c r="M737" s="32">
        <f t="shared" si="26"/>
        <v>0</v>
      </c>
      <c r="N737" t="e">
        <f t="shared" si="27"/>
        <v>#DIV/0!</v>
      </c>
    </row>
    <row r="738" ht="18" customHeight="1" spans="1:14">
      <c r="A738" s="22">
        <v>2101503</v>
      </c>
      <c r="B738" s="29" t="s">
        <v>17</v>
      </c>
      <c r="C738" s="30">
        <v>0</v>
      </c>
      <c r="D738" s="26">
        <v>0</v>
      </c>
      <c r="E738" s="26">
        <v>0</v>
      </c>
      <c r="F738" s="27"/>
      <c r="G738" s="28"/>
      <c r="H738" s="29" t="s">
        <v>18</v>
      </c>
      <c r="I738" s="34">
        <v>0</v>
      </c>
      <c r="J738" s="32">
        <v>2101503</v>
      </c>
      <c r="K738" s="32" t="s">
        <v>18</v>
      </c>
      <c r="L738" s="32">
        <v>0</v>
      </c>
      <c r="M738" s="32">
        <f t="shared" si="26"/>
        <v>0</v>
      </c>
      <c r="N738" t="e">
        <f t="shared" si="27"/>
        <v>#DIV/0!</v>
      </c>
    </row>
    <row r="739" ht="18" customHeight="1" spans="1:14">
      <c r="A739" s="22">
        <v>2101504</v>
      </c>
      <c r="B739" s="29" t="s">
        <v>95</v>
      </c>
      <c r="C739" s="30">
        <v>0</v>
      </c>
      <c r="D739" s="26">
        <v>0</v>
      </c>
      <c r="E739" s="26">
        <v>0</v>
      </c>
      <c r="F739" s="27"/>
      <c r="G739" s="28"/>
      <c r="H739" s="29" t="s">
        <v>96</v>
      </c>
      <c r="I739" s="34">
        <v>0</v>
      </c>
      <c r="J739" s="32">
        <v>2101504</v>
      </c>
      <c r="K739" s="32" t="s">
        <v>96</v>
      </c>
      <c r="L739" s="32">
        <v>0</v>
      </c>
      <c r="M739" s="32">
        <f t="shared" si="26"/>
        <v>0</v>
      </c>
      <c r="N739" t="e">
        <f t="shared" si="27"/>
        <v>#DIV/0!</v>
      </c>
    </row>
    <row r="740" ht="18" customHeight="1" spans="1:14">
      <c r="A740" s="22">
        <v>2101505</v>
      </c>
      <c r="B740" s="29" t="s">
        <v>1082</v>
      </c>
      <c r="C740" s="30">
        <v>0</v>
      </c>
      <c r="D740" s="26">
        <v>0</v>
      </c>
      <c r="E740" s="26">
        <v>25</v>
      </c>
      <c r="F740" s="27">
        <v>0</v>
      </c>
      <c r="G740" s="28">
        <v>7.33333333333333</v>
      </c>
      <c r="H740" s="29" t="s">
        <v>1083</v>
      </c>
      <c r="I740" s="34">
        <v>3</v>
      </c>
      <c r="J740" s="32">
        <v>2101505</v>
      </c>
      <c r="K740" s="32" t="s">
        <v>1083</v>
      </c>
      <c r="L740" s="32">
        <v>0</v>
      </c>
      <c r="M740" s="32">
        <f t="shared" si="26"/>
        <v>3</v>
      </c>
      <c r="N740">
        <f t="shared" si="27"/>
        <v>7.33333333333333</v>
      </c>
    </row>
    <row r="741" ht="18" customHeight="1" spans="1:14">
      <c r="A741" s="22">
        <v>2101506</v>
      </c>
      <c r="B741" s="29" t="s">
        <v>1084</v>
      </c>
      <c r="C741" s="30">
        <v>0</v>
      </c>
      <c r="D741" s="26">
        <v>0</v>
      </c>
      <c r="E741" s="26">
        <v>15</v>
      </c>
      <c r="F741" s="27">
        <v>0</v>
      </c>
      <c r="G741" s="28">
        <v>1</v>
      </c>
      <c r="H741" s="29" t="s">
        <v>1085</v>
      </c>
      <c r="I741" s="34">
        <v>0</v>
      </c>
      <c r="J741" s="32">
        <v>2101506</v>
      </c>
      <c r="K741" s="32" t="s">
        <v>1085</v>
      </c>
      <c r="L741" s="32">
        <v>0</v>
      </c>
      <c r="M741" s="32">
        <f t="shared" si="26"/>
        <v>0</v>
      </c>
      <c r="N741" t="e">
        <f t="shared" si="27"/>
        <v>#DIV/0!</v>
      </c>
    </row>
    <row r="742" ht="18" customHeight="1" spans="1:14">
      <c r="A742" s="22">
        <v>2101550</v>
      </c>
      <c r="B742" s="29" t="s">
        <v>31</v>
      </c>
      <c r="C742" s="30">
        <v>0</v>
      </c>
      <c r="D742" s="26">
        <v>0</v>
      </c>
      <c r="E742" s="26">
        <v>0</v>
      </c>
      <c r="F742" s="27"/>
      <c r="G742" s="28"/>
      <c r="H742" s="29" t="s">
        <v>32</v>
      </c>
      <c r="I742" s="34">
        <v>0</v>
      </c>
      <c r="J742" s="32">
        <v>2101550</v>
      </c>
      <c r="K742" s="32" t="s">
        <v>32</v>
      </c>
      <c r="L742" s="32">
        <v>0</v>
      </c>
      <c r="M742" s="32">
        <f t="shared" si="26"/>
        <v>0</v>
      </c>
      <c r="N742" t="e">
        <f t="shared" si="27"/>
        <v>#DIV/0!</v>
      </c>
    </row>
    <row r="743" ht="18" customHeight="1" spans="1:14">
      <c r="A743" s="22">
        <v>2101599</v>
      </c>
      <c r="B743" s="29" t="s">
        <v>1086</v>
      </c>
      <c r="C743" s="30">
        <v>0</v>
      </c>
      <c r="D743" s="26">
        <v>0</v>
      </c>
      <c r="E743" s="26">
        <v>81</v>
      </c>
      <c r="F743" s="27">
        <v>0</v>
      </c>
      <c r="G743" s="28">
        <v>19.25</v>
      </c>
      <c r="H743" s="29" t="s">
        <v>1087</v>
      </c>
      <c r="I743" s="34">
        <v>4</v>
      </c>
      <c r="J743" s="32">
        <v>2101599</v>
      </c>
      <c r="K743" s="32" t="s">
        <v>1087</v>
      </c>
      <c r="L743" s="32">
        <v>0</v>
      </c>
      <c r="M743" s="32">
        <f t="shared" si="26"/>
        <v>4</v>
      </c>
      <c r="N743">
        <f t="shared" si="27"/>
        <v>19.25</v>
      </c>
    </row>
    <row r="744" ht="18" customHeight="1" spans="1:14">
      <c r="A744" s="22">
        <v>21016</v>
      </c>
      <c r="B744" s="23" t="s">
        <v>1088</v>
      </c>
      <c r="C744" s="24">
        <v>0</v>
      </c>
      <c r="D744" s="25">
        <v>0</v>
      </c>
      <c r="E744" s="26">
        <v>0</v>
      </c>
      <c r="F744" s="27"/>
      <c r="G744" s="28">
        <v>-1</v>
      </c>
      <c r="H744" s="23" t="s">
        <v>1089</v>
      </c>
      <c r="I744" s="31">
        <f>I745</f>
        <v>457</v>
      </c>
      <c r="J744" s="32">
        <v>21016</v>
      </c>
      <c r="K744" s="32" t="s">
        <v>1089</v>
      </c>
      <c r="L744" s="32">
        <v>0</v>
      </c>
      <c r="M744" s="32">
        <f t="shared" si="26"/>
        <v>457</v>
      </c>
      <c r="N744">
        <f t="shared" si="27"/>
        <v>-1</v>
      </c>
    </row>
    <row r="745" ht="18" customHeight="1" spans="1:14">
      <c r="A745" s="22">
        <v>2101601</v>
      </c>
      <c r="B745" s="29" t="s">
        <v>1090</v>
      </c>
      <c r="C745" s="30">
        <v>0</v>
      </c>
      <c r="D745" s="26">
        <v>0</v>
      </c>
      <c r="E745" s="26">
        <v>0</v>
      </c>
      <c r="F745" s="27"/>
      <c r="G745" s="28">
        <v>-1</v>
      </c>
      <c r="H745" s="29" t="s">
        <v>1091</v>
      </c>
      <c r="I745" s="34">
        <v>457</v>
      </c>
      <c r="J745" s="32">
        <v>2101601</v>
      </c>
      <c r="K745" s="32" t="s">
        <v>1091</v>
      </c>
      <c r="L745" s="32">
        <v>0</v>
      </c>
      <c r="M745" s="32">
        <f t="shared" si="26"/>
        <v>457</v>
      </c>
      <c r="N745">
        <f t="shared" si="27"/>
        <v>-1</v>
      </c>
    </row>
    <row r="746" ht="18" customHeight="1" spans="1:14">
      <c r="A746" s="22">
        <v>21099</v>
      </c>
      <c r="B746" s="23" t="s">
        <v>1092</v>
      </c>
      <c r="C746" s="24">
        <v>0</v>
      </c>
      <c r="D746" s="25">
        <v>0</v>
      </c>
      <c r="E746" s="26">
        <v>2138</v>
      </c>
      <c r="F746" s="27">
        <v>0</v>
      </c>
      <c r="G746" s="28">
        <v>2.85225225225225</v>
      </c>
      <c r="H746" s="23" t="s">
        <v>1093</v>
      </c>
      <c r="I746" s="31">
        <f>I747</f>
        <v>555</v>
      </c>
      <c r="J746" s="32">
        <v>21099</v>
      </c>
      <c r="K746" s="32" t="s">
        <v>1093</v>
      </c>
      <c r="L746" s="32">
        <v>0</v>
      </c>
      <c r="M746" s="32">
        <f t="shared" si="26"/>
        <v>555</v>
      </c>
      <c r="N746">
        <f t="shared" si="27"/>
        <v>2.85225225225225</v>
      </c>
    </row>
    <row r="747" ht="18" customHeight="1" spans="1:14">
      <c r="A747" s="22">
        <v>2109999</v>
      </c>
      <c r="B747" s="29" t="s">
        <v>1094</v>
      </c>
      <c r="C747" s="30">
        <v>0</v>
      </c>
      <c r="D747" s="26">
        <v>0</v>
      </c>
      <c r="E747" s="26">
        <v>2138</v>
      </c>
      <c r="F747" s="27">
        <v>0</v>
      </c>
      <c r="G747" s="28">
        <v>2.85225225225225</v>
      </c>
      <c r="H747" s="29" t="s">
        <v>1095</v>
      </c>
      <c r="I747" s="34">
        <v>555</v>
      </c>
      <c r="J747" s="32">
        <v>2109999</v>
      </c>
      <c r="K747" s="32" t="s">
        <v>1095</v>
      </c>
      <c r="L747" s="32">
        <v>0</v>
      </c>
      <c r="M747" s="32">
        <f t="shared" si="26"/>
        <v>555</v>
      </c>
      <c r="N747">
        <f t="shared" si="27"/>
        <v>2.85225225225225</v>
      </c>
    </row>
    <row r="748" ht="18" customHeight="1" spans="1:14">
      <c r="A748" s="22">
        <v>211</v>
      </c>
      <c r="B748" s="23" t="s">
        <v>1096</v>
      </c>
      <c r="C748" s="24">
        <v>10262</v>
      </c>
      <c r="D748" s="25">
        <v>10262</v>
      </c>
      <c r="E748" s="26">
        <v>9901</v>
      </c>
      <c r="F748" s="27">
        <f>E748/D748</f>
        <v>0.964821672188657</v>
      </c>
      <c r="G748" s="28">
        <v>2.42951160374091</v>
      </c>
      <c r="H748" s="23" t="s">
        <v>1097</v>
      </c>
      <c r="I748" s="31">
        <f>I749+I759+I763+I772+I779+I786+I792+I795+I798+I800+I802+I808+I810+I812+I823</f>
        <v>3687</v>
      </c>
      <c r="J748" s="32">
        <v>211</v>
      </c>
      <c r="K748" s="32" t="s">
        <v>1097</v>
      </c>
      <c r="L748" s="32">
        <v>800</v>
      </c>
      <c r="M748" s="32">
        <f t="shared" si="26"/>
        <v>2887</v>
      </c>
      <c r="N748">
        <f t="shared" si="27"/>
        <v>2.42951160374091</v>
      </c>
    </row>
    <row r="749" ht="18" customHeight="1" spans="1:14">
      <c r="A749" s="22">
        <v>21101</v>
      </c>
      <c r="B749" s="23" t="s">
        <v>1098</v>
      </c>
      <c r="C749" s="24">
        <v>0</v>
      </c>
      <c r="D749" s="25">
        <v>0</v>
      </c>
      <c r="E749" s="26">
        <v>42</v>
      </c>
      <c r="F749" s="27">
        <v>0</v>
      </c>
      <c r="G749" s="28">
        <v>1.1</v>
      </c>
      <c r="H749" s="23" t="s">
        <v>1099</v>
      </c>
      <c r="I749" s="31">
        <f>SUM(I750:I758)</f>
        <v>20</v>
      </c>
      <c r="J749" s="32">
        <v>21101</v>
      </c>
      <c r="K749" s="32" t="s">
        <v>1099</v>
      </c>
      <c r="L749" s="32">
        <v>0</v>
      </c>
      <c r="M749" s="32">
        <f t="shared" si="26"/>
        <v>20</v>
      </c>
      <c r="N749">
        <f t="shared" si="27"/>
        <v>1.1</v>
      </c>
    </row>
    <row r="750" ht="18" customHeight="1" spans="1:14">
      <c r="A750" s="22">
        <v>2110101</v>
      </c>
      <c r="B750" s="29" t="s">
        <v>13</v>
      </c>
      <c r="C750" s="30">
        <v>0</v>
      </c>
      <c r="D750" s="26">
        <v>0</v>
      </c>
      <c r="E750" s="26">
        <v>2</v>
      </c>
      <c r="F750" s="27">
        <v>0</v>
      </c>
      <c r="G750" s="28">
        <v>1</v>
      </c>
      <c r="H750" s="29" t="s">
        <v>14</v>
      </c>
      <c r="I750" s="34">
        <v>0</v>
      </c>
      <c r="J750" s="32">
        <v>2110101</v>
      </c>
      <c r="K750" s="32" t="s">
        <v>14</v>
      </c>
      <c r="L750" s="32">
        <v>0</v>
      </c>
      <c r="M750" s="32">
        <f t="shared" si="26"/>
        <v>0</v>
      </c>
      <c r="N750" t="e">
        <f t="shared" si="27"/>
        <v>#DIV/0!</v>
      </c>
    </row>
    <row r="751" ht="18" customHeight="1" spans="1:14">
      <c r="A751" s="22">
        <v>2110102</v>
      </c>
      <c r="B751" s="29" t="s">
        <v>15</v>
      </c>
      <c r="C751" s="30">
        <v>0</v>
      </c>
      <c r="D751" s="26">
        <v>0</v>
      </c>
      <c r="E751" s="26">
        <v>20</v>
      </c>
      <c r="F751" s="27">
        <v>0</v>
      </c>
      <c r="G751" s="28">
        <v>0</v>
      </c>
      <c r="H751" s="29" t="s">
        <v>16</v>
      </c>
      <c r="I751" s="34">
        <v>20</v>
      </c>
      <c r="J751" s="32">
        <v>2110102</v>
      </c>
      <c r="K751" s="32" t="s">
        <v>16</v>
      </c>
      <c r="L751" s="32">
        <v>0</v>
      </c>
      <c r="M751" s="32">
        <f t="shared" si="26"/>
        <v>20</v>
      </c>
      <c r="N751">
        <f t="shared" si="27"/>
        <v>0</v>
      </c>
    </row>
    <row r="752" ht="18" customHeight="1" spans="1:14">
      <c r="A752" s="22">
        <v>2110103</v>
      </c>
      <c r="B752" s="29" t="s">
        <v>17</v>
      </c>
      <c r="C752" s="30">
        <v>0</v>
      </c>
      <c r="D752" s="26">
        <v>0</v>
      </c>
      <c r="E752" s="26">
        <v>0</v>
      </c>
      <c r="F752" s="27"/>
      <c r="G752" s="28"/>
      <c r="H752" s="29" t="s">
        <v>18</v>
      </c>
      <c r="I752" s="34">
        <v>0</v>
      </c>
      <c r="J752" s="32">
        <v>2110103</v>
      </c>
      <c r="K752" s="32" t="s">
        <v>18</v>
      </c>
      <c r="L752" s="32">
        <v>0</v>
      </c>
      <c r="M752" s="32">
        <f t="shared" si="26"/>
        <v>0</v>
      </c>
      <c r="N752" t="e">
        <f t="shared" si="27"/>
        <v>#DIV/0!</v>
      </c>
    </row>
    <row r="753" ht="18" customHeight="1" spans="1:14">
      <c r="A753" s="22">
        <v>2110104</v>
      </c>
      <c r="B753" s="29" t="s">
        <v>1100</v>
      </c>
      <c r="C753" s="30">
        <v>0</v>
      </c>
      <c r="D753" s="26">
        <v>0</v>
      </c>
      <c r="E753" s="26">
        <v>20</v>
      </c>
      <c r="F753" s="27">
        <v>0</v>
      </c>
      <c r="G753" s="28">
        <v>1</v>
      </c>
      <c r="H753" s="29" t="s">
        <v>1101</v>
      </c>
      <c r="I753" s="34">
        <v>0</v>
      </c>
      <c r="J753" s="32">
        <v>2110104</v>
      </c>
      <c r="K753" s="32" t="s">
        <v>1101</v>
      </c>
      <c r="L753" s="32">
        <v>0</v>
      </c>
      <c r="M753" s="32">
        <f t="shared" si="26"/>
        <v>0</v>
      </c>
      <c r="N753" t="e">
        <f t="shared" si="27"/>
        <v>#DIV/0!</v>
      </c>
    </row>
    <row r="754" ht="18" customHeight="1" spans="1:14">
      <c r="A754" s="22">
        <v>2110105</v>
      </c>
      <c r="B754" s="29" t="s">
        <v>1102</v>
      </c>
      <c r="C754" s="30">
        <v>0</v>
      </c>
      <c r="D754" s="26">
        <v>0</v>
      </c>
      <c r="E754" s="26">
        <v>0</v>
      </c>
      <c r="F754" s="27"/>
      <c r="G754" s="28"/>
      <c r="H754" s="29" t="s">
        <v>1103</v>
      </c>
      <c r="I754" s="34">
        <v>0</v>
      </c>
      <c r="J754" s="32">
        <v>2110105</v>
      </c>
      <c r="K754" s="32" t="s">
        <v>1103</v>
      </c>
      <c r="L754" s="32">
        <v>0</v>
      </c>
      <c r="M754" s="32">
        <f t="shared" si="26"/>
        <v>0</v>
      </c>
      <c r="N754" t="e">
        <f t="shared" si="27"/>
        <v>#DIV/0!</v>
      </c>
    </row>
    <row r="755" ht="18" customHeight="1" spans="1:14">
      <c r="A755" s="22">
        <v>2110106</v>
      </c>
      <c r="B755" s="29" t="s">
        <v>1104</v>
      </c>
      <c r="C755" s="30">
        <v>0</v>
      </c>
      <c r="D755" s="26">
        <v>0</v>
      </c>
      <c r="E755" s="26">
        <v>0</v>
      </c>
      <c r="F755" s="27"/>
      <c r="G755" s="28"/>
      <c r="H755" s="29" t="s">
        <v>1105</v>
      </c>
      <c r="I755" s="34">
        <v>0</v>
      </c>
      <c r="J755" s="32">
        <v>2110106</v>
      </c>
      <c r="K755" s="32" t="s">
        <v>1105</v>
      </c>
      <c r="L755" s="32">
        <v>0</v>
      </c>
      <c r="M755" s="32">
        <f t="shared" si="26"/>
        <v>0</v>
      </c>
      <c r="N755" t="e">
        <f t="shared" si="27"/>
        <v>#DIV/0!</v>
      </c>
    </row>
    <row r="756" ht="18" customHeight="1" spans="1:14">
      <c r="A756" s="22">
        <v>2110107</v>
      </c>
      <c r="B756" s="29" t="s">
        <v>1106</v>
      </c>
      <c r="C756" s="30">
        <v>0</v>
      </c>
      <c r="D756" s="26">
        <v>0</v>
      </c>
      <c r="E756" s="26">
        <v>0</v>
      </c>
      <c r="F756" s="27"/>
      <c r="G756" s="28"/>
      <c r="H756" s="29" t="s">
        <v>1107</v>
      </c>
      <c r="I756" s="34">
        <v>0</v>
      </c>
      <c r="J756" s="32">
        <v>2110107</v>
      </c>
      <c r="K756" s="32" t="s">
        <v>1107</v>
      </c>
      <c r="L756" s="32">
        <v>0</v>
      </c>
      <c r="M756" s="32">
        <f t="shared" si="26"/>
        <v>0</v>
      </c>
      <c r="N756" t="e">
        <f t="shared" si="27"/>
        <v>#DIV/0!</v>
      </c>
    </row>
    <row r="757" ht="18" customHeight="1" spans="1:14">
      <c r="A757" s="22">
        <v>2110108</v>
      </c>
      <c r="B757" s="29" t="s">
        <v>1108</v>
      </c>
      <c r="C757" s="30">
        <v>0</v>
      </c>
      <c r="D757" s="26">
        <v>0</v>
      </c>
      <c r="E757" s="26">
        <v>0</v>
      </c>
      <c r="F757" s="27"/>
      <c r="G757" s="28"/>
      <c r="H757" s="29" t="s">
        <v>1109</v>
      </c>
      <c r="I757" s="34">
        <v>0</v>
      </c>
      <c r="J757" s="32">
        <v>2110108</v>
      </c>
      <c r="K757" s="32" t="s">
        <v>1109</v>
      </c>
      <c r="L757" s="32">
        <v>0</v>
      </c>
      <c r="M757" s="32">
        <f t="shared" si="26"/>
        <v>0</v>
      </c>
      <c r="N757" t="e">
        <f t="shared" si="27"/>
        <v>#DIV/0!</v>
      </c>
    </row>
    <row r="758" ht="18" customHeight="1" spans="1:14">
      <c r="A758" s="22">
        <v>2110199</v>
      </c>
      <c r="B758" s="29" t="s">
        <v>1110</v>
      </c>
      <c r="C758" s="30">
        <v>0</v>
      </c>
      <c r="D758" s="26">
        <v>0</v>
      </c>
      <c r="E758" s="26">
        <v>0</v>
      </c>
      <c r="F758" s="27"/>
      <c r="G758" s="28"/>
      <c r="H758" s="29" t="s">
        <v>1111</v>
      </c>
      <c r="I758" s="34">
        <v>0</v>
      </c>
      <c r="J758" s="32">
        <v>2110199</v>
      </c>
      <c r="K758" s="32" t="s">
        <v>1111</v>
      </c>
      <c r="L758" s="32">
        <v>0</v>
      </c>
      <c r="M758" s="32">
        <f t="shared" si="26"/>
        <v>0</v>
      </c>
      <c r="N758" t="e">
        <f t="shared" si="27"/>
        <v>#DIV/0!</v>
      </c>
    </row>
    <row r="759" ht="18" customHeight="1" spans="1:14">
      <c r="A759" s="22">
        <v>21102</v>
      </c>
      <c r="B759" s="23" t="s">
        <v>1112</v>
      </c>
      <c r="C759" s="24">
        <v>0</v>
      </c>
      <c r="D759" s="25">
        <v>0</v>
      </c>
      <c r="E759" s="26">
        <v>197</v>
      </c>
      <c r="F759" s="27">
        <v>0</v>
      </c>
      <c r="G759" s="28">
        <v>2.51785714285714</v>
      </c>
      <c r="H759" s="23" t="s">
        <v>1113</v>
      </c>
      <c r="I759" s="31">
        <f>SUM(I760:I762)</f>
        <v>56</v>
      </c>
      <c r="J759" s="32">
        <v>21102</v>
      </c>
      <c r="K759" s="32" t="s">
        <v>1113</v>
      </c>
      <c r="L759" s="32">
        <v>0</v>
      </c>
      <c r="M759" s="32">
        <f t="shared" si="26"/>
        <v>56</v>
      </c>
      <c r="N759">
        <f t="shared" si="27"/>
        <v>2.51785714285714</v>
      </c>
    </row>
    <row r="760" ht="18" customHeight="1" spans="1:14">
      <c r="A760" s="22">
        <v>2110203</v>
      </c>
      <c r="B760" s="29" t="s">
        <v>1114</v>
      </c>
      <c r="C760" s="30">
        <v>0</v>
      </c>
      <c r="D760" s="26">
        <v>0</v>
      </c>
      <c r="E760" s="26">
        <v>0</v>
      </c>
      <c r="F760" s="27"/>
      <c r="G760" s="28"/>
      <c r="H760" s="29" t="s">
        <v>1115</v>
      </c>
      <c r="I760" s="34">
        <v>0</v>
      </c>
      <c r="J760" s="32">
        <v>2110203</v>
      </c>
      <c r="K760" s="32" t="s">
        <v>1115</v>
      </c>
      <c r="L760" s="32">
        <v>0</v>
      </c>
      <c r="M760" s="32">
        <f t="shared" si="26"/>
        <v>0</v>
      </c>
      <c r="N760" t="e">
        <f t="shared" si="27"/>
        <v>#DIV/0!</v>
      </c>
    </row>
    <row r="761" ht="18" customHeight="1" spans="1:14">
      <c r="A761" s="22">
        <v>2110204</v>
      </c>
      <c r="B761" s="29" t="s">
        <v>1116</v>
      </c>
      <c r="C761" s="30">
        <v>0</v>
      </c>
      <c r="D761" s="26">
        <v>0</v>
      </c>
      <c r="E761" s="26">
        <v>0</v>
      </c>
      <c r="F761" s="27"/>
      <c r="G761" s="28"/>
      <c r="H761" s="29" t="s">
        <v>1117</v>
      </c>
      <c r="I761" s="34">
        <v>0</v>
      </c>
      <c r="J761" s="32">
        <v>2110204</v>
      </c>
      <c r="K761" s="32" t="s">
        <v>1117</v>
      </c>
      <c r="L761" s="32">
        <v>0</v>
      </c>
      <c r="M761" s="32">
        <f t="shared" si="26"/>
        <v>0</v>
      </c>
      <c r="N761" t="e">
        <f t="shared" si="27"/>
        <v>#DIV/0!</v>
      </c>
    </row>
    <row r="762" ht="18" customHeight="1" spans="1:14">
      <c r="A762" s="22">
        <v>2110299</v>
      </c>
      <c r="B762" s="29" t="s">
        <v>1118</v>
      </c>
      <c r="C762" s="30">
        <v>0</v>
      </c>
      <c r="D762" s="26">
        <v>0</v>
      </c>
      <c r="E762" s="26">
        <v>197</v>
      </c>
      <c r="F762" s="27">
        <v>0</v>
      </c>
      <c r="G762" s="28">
        <v>2.51785714285714</v>
      </c>
      <c r="H762" s="29" t="s">
        <v>1119</v>
      </c>
      <c r="I762" s="34">
        <v>56</v>
      </c>
      <c r="J762" s="32">
        <v>2110299</v>
      </c>
      <c r="K762" s="32" t="s">
        <v>1119</v>
      </c>
      <c r="L762" s="32">
        <v>0</v>
      </c>
      <c r="M762" s="32">
        <f t="shared" si="26"/>
        <v>56</v>
      </c>
      <c r="N762">
        <f t="shared" si="27"/>
        <v>2.51785714285714</v>
      </c>
    </row>
    <row r="763" ht="18" customHeight="1" spans="1:14">
      <c r="A763" s="22">
        <v>21103</v>
      </c>
      <c r="B763" s="23" t="s">
        <v>1120</v>
      </c>
      <c r="C763" s="24">
        <v>10262</v>
      </c>
      <c r="D763" s="25">
        <v>10262</v>
      </c>
      <c r="E763" s="26">
        <v>7796</v>
      </c>
      <c r="F763" s="27">
        <f>E763/D763</f>
        <v>0.759695965698694</v>
      </c>
      <c r="G763" s="28">
        <v>8.8808618504436</v>
      </c>
      <c r="H763" s="23" t="s">
        <v>1121</v>
      </c>
      <c r="I763" s="31">
        <f>SUM(I764:I771)</f>
        <v>1589</v>
      </c>
      <c r="J763" s="32">
        <v>21103</v>
      </c>
      <c r="K763" s="32" t="s">
        <v>1121</v>
      </c>
      <c r="L763" s="32">
        <v>800</v>
      </c>
      <c r="M763" s="32">
        <f t="shared" si="26"/>
        <v>789</v>
      </c>
      <c r="N763">
        <f t="shared" si="27"/>
        <v>8.8808618504436</v>
      </c>
    </row>
    <row r="764" ht="18" customHeight="1" spans="1:14">
      <c r="A764" s="22">
        <v>2110301</v>
      </c>
      <c r="B764" s="29" t="s">
        <v>1122</v>
      </c>
      <c r="C764" s="30">
        <v>0</v>
      </c>
      <c r="D764" s="26">
        <v>0</v>
      </c>
      <c r="E764" s="26">
        <v>100</v>
      </c>
      <c r="F764" s="27">
        <v>0</v>
      </c>
      <c r="G764" s="28">
        <v>0.470588235294118</v>
      </c>
      <c r="H764" s="29" t="s">
        <v>1123</v>
      </c>
      <c r="I764" s="34">
        <v>68</v>
      </c>
      <c r="J764" s="32">
        <v>2110301</v>
      </c>
      <c r="K764" s="32" t="s">
        <v>1123</v>
      </c>
      <c r="L764" s="32">
        <v>0</v>
      </c>
      <c r="M764" s="32">
        <f t="shared" si="26"/>
        <v>68</v>
      </c>
      <c r="N764">
        <f t="shared" si="27"/>
        <v>0.470588235294118</v>
      </c>
    </row>
    <row r="765" ht="18" customHeight="1" spans="1:14">
      <c r="A765" s="22">
        <v>2110302</v>
      </c>
      <c r="B765" s="29" t="s">
        <v>1124</v>
      </c>
      <c r="C765" s="30">
        <v>10262</v>
      </c>
      <c r="D765" s="26">
        <v>10262</v>
      </c>
      <c r="E765" s="26">
        <v>5660</v>
      </c>
      <c r="F765" s="27">
        <f>E765/D765</f>
        <v>0.551549405573962</v>
      </c>
      <c r="G765" s="28">
        <v>6.8502080443828</v>
      </c>
      <c r="H765" s="29" t="s">
        <v>1125</v>
      </c>
      <c r="I765" s="34">
        <v>1521</v>
      </c>
      <c r="J765" s="32">
        <v>2110302</v>
      </c>
      <c r="K765" s="32" t="s">
        <v>1125</v>
      </c>
      <c r="L765" s="32">
        <v>800</v>
      </c>
      <c r="M765" s="32">
        <f t="shared" si="26"/>
        <v>721</v>
      </c>
      <c r="N765">
        <f t="shared" si="27"/>
        <v>6.8502080443828</v>
      </c>
    </row>
    <row r="766" ht="18" customHeight="1" spans="1:14">
      <c r="A766" s="22">
        <v>2110303</v>
      </c>
      <c r="B766" s="29" t="s">
        <v>1126</v>
      </c>
      <c r="C766" s="30">
        <v>0</v>
      </c>
      <c r="D766" s="26">
        <v>0</v>
      </c>
      <c r="E766" s="26">
        <v>0</v>
      </c>
      <c r="F766" s="27"/>
      <c r="G766" s="28"/>
      <c r="H766" s="29" t="s">
        <v>1127</v>
      </c>
      <c r="I766" s="34">
        <v>0</v>
      </c>
      <c r="J766" s="32">
        <v>2110303</v>
      </c>
      <c r="K766" s="32" t="s">
        <v>1127</v>
      </c>
      <c r="L766" s="32">
        <v>0</v>
      </c>
      <c r="M766" s="32">
        <f t="shared" si="26"/>
        <v>0</v>
      </c>
      <c r="N766" t="e">
        <f t="shared" si="27"/>
        <v>#DIV/0!</v>
      </c>
    </row>
    <row r="767" ht="18" customHeight="1" spans="1:14">
      <c r="A767" s="22">
        <v>2110304</v>
      </c>
      <c r="B767" s="29" t="s">
        <v>1128</v>
      </c>
      <c r="C767" s="30">
        <v>0</v>
      </c>
      <c r="D767" s="26">
        <v>0</v>
      </c>
      <c r="E767" s="26">
        <v>0</v>
      </c>
      <c r="F767" s="27"/>
      <c r="G767" s="28"/>
      <c r="H767" s="29" t="s">
        <v>1129</v>
      </c>
      <c r="I767" s="34">
        <v>0</v>
      </c>
      <c r="J767" s="32">
        <v>2110304</v>
      </c>
      <c r="K767" s="32" t="s">
        <v>1129</v>
      </c>
      <c r="L767" s="32">
        <v>0</v>
      </c>
      <c r="M767" s="32">
        <f t="shared" si="26"/>
        <v>0</v>
      </c>
      <c r="N767" t="e">
        <f t="shared" si="27"/>
        <v>#DIV/0!</v>
      </c>
    </row>
    <row r="768" ht="18" customHeight="1" spans="1:14">
      <c r="A768" s="22">
        <v>2110305</v>
      </c>
      <c r="B768" s="29" t="s">
        <v>1130</v>
      </c>
      <c r="C768" s="30">
        <v>0</v>
      </c>
      <c r="D768" s="26">
        <v>0</v>
      </c>
      <c r="E768" s="26">
        <v>0</v>
      </c>
      <c r="F768" s="27"/>
      <c r="G768" s="28"/>
      <c r="H768" s="29" t="s">
        <v>1131</v>
      </c>
      <c r="I768" s="34">
        <v>0</v>
      </c>
      <c r="J768" s="32">
        <v>2110305</v>
      </c>
      <c r="K768" s="32" t="s">
        <v>1131</v>
      </c>
      <c r="L768" s="32">
        <v>0</v>
      </c>
      <c r="M768" s="32">
        <f t="shared" si="26"/>
        <v>0</v>
      </c>
      <c r="N768" t="e">
        <f t="shared" si="27"/>
        <v>#DIV/0!</v>
      </c>
    </row>
    <row r="769" ht="18" customHeight="1" spans="1:14">
      <c r="A769" s="22">
        <v>2110306</v>
      </c>
      <c r="B769" s="29" t="s">
        <v>1132</v>
      </c>
      <c r="C769" s="30">
        <v>0</v>
      </c>
      <c r="D769" s="26">
        <v>0</v>
      </c>
      <c r="E769" s="26">
        <v>0</v>
      </c>
      <c r="F769" s="27"/>
      <c r="G769" s="28"/>
      <c r="H769" s="29" t="s">
        <v>1133</v>
      </c>
      <c r="I769" s="34">
        <v>0</v>
      </c>
      <c r="J769" s="32">
        <v>2110306</v>
      </c>
      <c r="K769" s="32" t="s">
        <v>1133</v>
      </c>
      <c r="L769" s="32">
        <v>0</v>
      </c>
      <c r="M769" s="32">
        <f t="shared" si="26"/>
        <v>0</v>
      </c>
      <c r="N769" t="e">
        <f t="shared" si="27"/>
        <v>#DIV/0!</v>
      </c>
    </row>
    <row r="770" ht="18" customHeight="1" spans="1:14">
      <c r="A770" s="22">
        <v>2110307</v>
      </c>
      <c r="B770" s="29" t="s">
        <v>1134</v>
      </c>
      <c r="C770" s="30">
        <v>0</v>
      </c>
      <c r="D770" s="26">
        <v>0</v>
      </c>
      <c r="E770" s="26">
        <v>0</v>
      </c>
      <c r="F770" s="27"/>
      <c r="G770" s="28"/>
      <c r="H770" s="29" t="s">
        <v>1135</v>
      </c>
      <c r="I770" s="34">
        <v>0</v>
      </c>
      <c r="J770" s="32">
        <v>2110307</v>
      </c>
      <c r="K770" s="32" t="s">
        <v>1135</v>
      </c>
      <c r="L770" s="32">
        <v>0</v>
      </c>
      <c r="M770" s="32">
        <f t="shared" si="26"/>
        <v>0</v>
      </c>
      <c r="N770" t="e">
        <f t="shared" si="27"/>
        <v>#DIV/0!</v>
      </c>
    </row>
    <row r="771" ht="18" customHeight="1" spans="1:14">
      <c r="A771" s="22">
        <v>2110399</v>
      </c>
      <c r="B771" s="29" t="s">
        <v>1136</v>
      </c>
      <c r="C771" s="30">
        <v>0</v>
      </c>
      <c r="D771" s="26">
        <v>0</v>
      </c>
      <c r="E771" s="26">
        <v>2036</v>
      </c>
      <c r="F771" s="27">
        <v>0</v>
      </c>
      <c r="G771" s="28">
        <v>1</v>
      </c>
      <c r="H771" s="29" t="s">
        <v>1137</v>
      </c>
      <c r="I771" s="34">
        <v>0</v>
      </c>
      <c r="J771" s="32">
        <v>2110399</v>
      </c>
      <c r="K771" s="32" t="s">
        <v>1137</v>
      </c>
      <c r="L771" s="32">
        <v>0</v>
      </c>
      <c r="M771" s="32">
        <f t="shared" si="26"/>
        <v>0</v>
      </c>
      <c r="N771" t="e">
        <f t="shared" si="27"/>
        <v>#DIV/0!</v>
      </c>
    </row>
    <row r="772" ht="18" customHeight="1" spans="1:14">
      <c r="A772" s="22">
        <v>21104</v>
      </c>
      <c r="B772" s="23" t="s">
        <v>1138</v>
      </c>
      <c r="C772" s="24">
        <v>0</v>
      </c>
      <c r="D772" s="25">
        <v>0</v>
      </c>
      <c r="E772" s="26">
        <v>570</v>
      </c>
      <c r="F772" s="27">
        <v>0</v>
      </c>
      <c r="G772" s="28">
        <v>1</v>
      </c>
      <c r="H772" s="23" t="s">
        <v>1139</v>
      </c>
      <c r="I772" s="31">
        <f>SUM(I773:I778)</f>
        <v>0</v>
      </c>
      <c r="J772" s="32">
        <v>21104</v>
      </c>
      <c r="K772" s="32" t="s">
        <v>1139</v>
      </c>
      <c r="L772" s="32">
        <v>0</v>
      </c>
      <c r="M772" s="32">
        <f t="shared" si="26"/>
        <v>0</v>
      </c>
      <c r="N772" t="e">
        <f t="shared" si="27"/>
        <v>#DIV/0!</v>
      </c>
    </row>
    <row r="773" ht="18" customHeight="1" spans="1:14">
      <c r="A773" s="22">
        <v>2110401</v>
      </c>
      <c r="B773" s="29" t="s">
        <v>1140</v>
      </c>
      <c r="C773" s="30">
        <v>0</v>
      </c>
      <c r="D773" s="26">
        <v>0</v>
      </c>
      <c r="E773" s="26">
        <v>0</v>
      </c>
      <c r="F773" s="27"/>
      <c r="G773" s="28"/>
      <c r="H773" s="29" t="s">
        <v>1141</v>
      </c>
      <c r="I773" s="34">
        <v>0</v>
      </c>
      <c r="J773" s="32">
        <v>2110401</v>
      </c>
      <c r="K773" s="32" t="s">
        <v>1141</v>
      </c>
      <c r="L773" s="32">
        <v>0</v>
      </c>
      <c r="M773" s="32">
        <f t="shared" ref="M773:M836" si="28">I773-L773</f>
        <v>0</v>
      </c>
      <c r="N773" t="e">
        <f t="shared" ref="N773:N836" si="29">E773/M773-1</f>
        <v>#DIV/0!</v>
      </c>
    </row>
    <row r="774" ht="18" customHeight="1" spans="1:14">
      <c r="A774" s="22">
        <v>2110402</v>
      </c>
      <c r="B774" s="29" t="s">
        <v>1142</v>
      </c>
      <c r="C774" s="30">
        <v>0</v>
      </c>
      <c r="D774" s="26">
        <v>0</v>
      </c>
      <c r="E774" s="26">
        <v>570</v>
      </c>
      <c r="F774" s="27">
        <v>0</v>
      </c>
      <c r="G774" s="28">
        <v>1</v>
      </c>
      <c r="H774" s="29" t="s">
        <v>1143</v>
      </c>
      <c r="I774" s="34">
        <v>0</v>
      </c>
      <c r="J774" s="32">
        <v>2110402</v>
      </c>
      <c r="K774" s="32" t="s">
        <v>1143</v>
      </c>
      <c r="L774" s="32">
        <v>0</v>
      </c>
      <c r="M774" s="32">
        <f t="shared" si="28"/>
        <v>0</v>
      </c>
      <c r="N774" t="e">
        <f t="shared" si="29"/>
        <v>#DIV/0!</v>
      </c>
    </row>
    <row r="775" ht="18" customHeight="1" spans="1:14">
      <c r="A775" s="22">
        <v>2110404</v>
      </c>
      <c r="B775" s="29" t="s">
        <v>1144</v>
      </c>
      <c r="C775" s="30">
        <v>0</v>
      </c>
      <c r="D775" s="26">
        <v>0</v>
      </c>
      <c r="E775" s="26">
        <v>0</v>
      </c>
      <c r="F775" s="27"/>
      <c r="G775" s="28"/>
      <c r="H775" s="29" t="s">
        <v>1145</v>
      </c>
      <c r="I775" s="37">
        <v>0</v>
      </c>
      <c r="J775" s="32">
        <v>2110404</v>
      </c>
      <c r="K775" s="32" t="s">
        <v>1145</v>
      </c>
      <c r="L775" s="32">
        <v>0</v>
      </c>
      <c r="M775" s="32">
        <f t="shared" si="28"/>
        <v>0</v>
      </c>
      <c r="N775" t="e">
        <f t="shared" si="29"/>
        <v>#DIV/0!</v>
      </c>
    </row>
    <row r="776" ht="18" customHeight="1" spans="1:14">
      <c r="A776" s="22">
        <v>2110405</v>
      </c>
      <c r="B776" s="29" t="s">
        <v>1146</v>
      </c>
      <c r="C776" s="30">
        <v>0</v>
      </c>
      <c r="D776" s="26">
        <v>0</v>
      </c>
      <c r="E776" s="26">
        <v>0</v>
      </c>
      <c r="F776" s="27"/>
      <c r="G776" s="28"/>
      <c r="H776" s="29" t="s">
        <v>1147</v>
      </c>
      <c r="I776" s="34">
        <v>0</v>
      </c>
      <c r="J776" s="32">
        <v>2110405</v>
      </c>
      <c r="K776" s="32" t="s">
        <v>1147</v>
      </c>
      <c r="L776" s="32">
        <v>0</v>
      </c>
      <c r="M776" s="32">
        <f t="shared" si="28"/>
        <v>0</v>
      </c>
      <c r="N776" t="e">
        <f t="shared" si="29"/>
        <v>#DIV/0!</v>
      </c>
    </row>
    <row r="777" ht="18" customHeight="1" spans="1:14">
      <c r="A777" s="22">
        <v>2110406</v>
      </c>
      <c r="B777" s="29" t="s">
        <v>1148</v>
      </c>
      <c r="C777" s="30">
        <v>0</v>
      </c>
      <c r="D777" s="26">
        <v>0</v>
      </c>
      <c r="E777" s="26">
        <v>0</v>
      </c>
      <c r="F777" s="27"/>
      <c r="G777" s="28"/>
      <c r="H777" s="29" t="s">
        <v>1149</v>
      </c>
      <c r="I777" s="38">
        <v>0</v>
      </c>
      <c r="J777" s="32">
        <v>2110406</v>
      </c>
      <c r="K777" s="32" t="s">
        <v>1149</v>
      </c>
      <c r="L777" s="32">
        <v>0</v>
      </c>
      <c r="M777" s="32">
        <f t="shared" si="28"/>
        <v>0</v>
      </c>
      <c r="N777" t="e">
        <f t="shared" si="29"/>
        <v>#DIV/0!</v>
      </c>
    </row>
    <row r="778" ht="18" customHeight="1" spans="1:14">
      <c r="A778" s="22">
        <v>2110499</v>
      </c>
      <c r="B778" s="29" t="s">
        <v>1150</v>
      </c>
      <c r="C778" s="30">
        <v>0</v>
      </c>
      <c r="D778" s="26">
        <v>0</v>
      </c>
      <c r="E778" s="26">
        <v>0</v>
      </c>
      <c r="F778" s="27"/>
      <c r="G778" s="28"/>
      <c r="H778" s="29" t="s">
        <v>1151</v>
      </c>
      <c r="I778" s="37">
        <v>0</v>
      </c>
      <c r="J778" s="32">
        <v>2110499</v>
      </c>
      <c r="K778" s="32" t="s">
        <v>1151</v>
      </c>
      <c r="L778" s="32">
        <v>0</v>
      </c>
      <c r="M778" s="32">
        <f t="shared" si="28"/>
        <v>0</v>
      </c>
      <c r="N778" t="e">
        <f t="shared" si="29"/>
        <v>#DIV/0!</v>
      </c>
    </row>
    <row r="779" ht="18" customHeight="1" spans="1:14">
      <c r="A779" s="22">
        <v>21105</v>
      </c>
      <c r="B779" s="23" t="s">
        <v>1152</v>
      </c>
      <c r="C779" s="24">
        <v>0</v>
      </c>
      <c r="D779" s="25">
        <v>0</v>
      </c>
      <c r="E779" s="26">
        <v>1117</v>
      </c>
      <c r="F779" s="27">
        <v>0</v>
      </c>
      <c r="G779" s="28">
        <v>-0.219972067039106</v>
      </c>
      <c r="H779" s="23" t="s">
        <v>1153</v>
      </c>
      <c r="I779" s="31">
        <f>SUM(I780:I785)</f>
        <v>1432</v>
      </c>
      <c r="J779" s="32">
        <v>21105</v>
      </c>
      <c r="K779" s="32" t="s">
        <v>1153</v>
      </c>
      <c r="L779" s="32">
        <v>0</v>
      </c>
      <c r="M779" s="32">
        <f t="shared" si="28"/>
        <v>1432</v>
      </c>
      <c r="N779">
        <f t="shared" si="29"/>
        <v>-0.219972067039106</v>
      </c>
    </row>
    <row r="780" ht="18" customHeight="1" spans="1:14">
      <c r="A780" s="22">
        <v>2110501</v>
      </c>
      <c r="B780" s="29" t="s">
        <v>1154</v>
      </c>
      <c r="C780" s="30">
        <v>0</v>
      </c>
      <c r="D780" s="26">
        <v>0</v>
      </c>
      <c r="E780" s="26">
        <v>0</v>
      </c>
      <c r="F780" s="27"/>
      <c r="G780" s="28"/>
      <c r="H780" s="29" t="s">
        <v>1155</v>
      </c>
      <c r="I780" s="38">
        <v>0</v>
      </c>
      <c r="J780" s="32">
        <v>2110501</v>
      </c>
      <c r="K780" s="32" t="s">
        <v>1155</v>
      </c>
      <c r="L780" s="32">
        <v>0</v>
      </c>
      <c r="M780" s="32">
        <f t="shared" si="28"/>
        <v>0</v>
      </c>
      <c r="N780" t="e">
        <f t="shared" si="29"/>
        <v>#DIV/0!</v>
      </c>
    </row>
    <row r="781" ht="18" customHeight="1" spans="1:14">
      <c r="A781" s="22">
        <v>2110502</v>
      </c>
      <c r="B781" s="29" t="s">
        <v>1156</v>
      </c>
      <c r="C781" s="30">
        <v>0</v>
      </c>
      <c r="D781" s="26">
        <v>0</v>
      </c>
      <c r="E781" s="26">
        <v>0</v>
      </c>
      <c r="F781" s="27"/>
      <c r="G781" s="28"/>
      <c r="H781" s="29" t="s">
        <v>1157</v>
      </c>
      <c r="I781" s="34">
        <v>0</v>
      </c>
      <c r="J781" s="32">
        <v>2110502</v>
      </c>
      <c r="K781" s="32" t="s">
        <v>1157</v>
      </c>
      <c r="L781" s="32">
        <v>0</v>
      </c>
      <c r="M781" s="32">
        <f t="shared" si="28"/>
        <v>0</v>
      </c>
      <c r="N781" t="e">
        <f t="shared" si="29"/>
        <v>#DIV/0!</v>
      </c>
    </row>
    <row r="782" ht="18" customHeight="1" spans="1:14">
      <c r="A782" s="22">
        <v>2110503</v>
      </c>
      <c r="B782" s="29" t="s">
        <v>1158</v>
      </c>
      <c r="C782" s="30">
        <v>0</v>
      </c>
      <c r="D782" s="26">
        <v>0</v>
      </c>
      <c r="E782" s="26">
        <v>0</v>
      </c>
      <c r="F782" s="27"/>
      <c r="G782" s="28"/>
      <c r="H782" s="29" t="s">
        <v>1159</v>
      </c>
      <c r="I782" s="34">
        <v>0</v>
      </c>
      <c r="J782" s="32">
        <v>2110503</v>
      </c>
      <c r="K782" s="32" t="s">
        <v>1159</v>
      </c>
      <c r="L782" s="32">
        <v>0</v>
      </c>
      <c r="M782" s="32">
        <f t="shared" si="28"/>
        <v>0</v>
      </c>
      <c r="N782" t="e">
        <f t="shared" si="29"/>
        <v>#DIV/0!</v>
      </c>
    </row>
    <row r="783" ht="18" customHeight="1" spans="1:14">
      <c r="A783" s="22">
        <v>2110506</v>
      </c>
      <c r="B783" s="29" t="s">
        <v>1160</v>
      </c>
      <c r="C783" s="30">
        <v>0</v>
      </c>
      <c r="D783" s="26">
        <v>0</v>
      </c>
      <c r="E783" s="26">
        <v>0</v>
      </c>
      <c r="F783" s="27"/>
      <c r="G783" s="28"/>
      <c r="H783" s="29" t="s">
        <v>1161</v>
      </c>
      <c r="I783" s="34">
        <v>0</v>
      </c>
      <c r="J783" s="32">
        <v>2110506</v>
      </c>
      <c r="K783" s="32" t="s">
        <v>1161</v>
      </c>
      <c r="L783" s="32">
        <v>0</v>
      </c>
      <c r="M783" s="32">
        <f t="shared" si="28"/>
        <v>0</v>
      </c>
      <c r="N783" t="e">
        <f t="shared" si="29"/>
        <v>#DIV/0!</v>
      </c>
    </row>
    <row r="784" ht="18" customHeight="1" spans="1:14">
      <c r="A784" s="22">
        <v>2110507</v>
      </c>
      <c r="B784" s="29" t="s">
        <v>1162</v>
      </c>
      <c r="C784" s="30">
        <v>0</v>
      </c>
      <c r="D784" s="26">
        <v>0</v>
      </c>
      <c r="E784" s="26">
        <v>1117</v>
      </c>
      <c r="F784" s="27">
        <v>0</v>
      </c>
      <c r="G784" s="28">
        <v>-0.219972067039106</v>
      </c>
      <c r="H784" s="29" t="s">
        <v>1163</v>
      </c>
      <c r="I784" s="34">
        <v>1432</v>
      </c>
      <c r="J784" s="32">
        <v>2110507</v>
      </c>
      <c r="K784" s="32" t="s">
        <v>1163</v>
      </c>
      <c r="L784" s="32">
        <v>0</v>
      </c>
      <c r="M784" s="32">
        <f t="shared" si="28"/>
        <v>1432</v>
      </c>
      <c r="N784">
        <f t="shared" si="29"/>
        <v>-0.219972067039106</v>
      </c>
    </row>
    <row r="785" ht="18" customHeight="1" spans="1:14">
      <c r="A785" s="22">
        <v>2110599</v>
      </c>
      <c r="B785" s="29" t="s">
        <v>1164</v>
      </c>
      <c r="C785" s="30">
        <v>0</v>
      </c>
      <c r="D785" s="26">
        <v>0</v>
      </c>
      <c r="E785" s="26">
        <v>0</v>
      </c>
      <c r="F785" s="27"/>
      <c r="G785" s="28"/>
      <c r="H785" s="29" t="s">
        <v>1165</v>
      </c>
      <c r="I785" s="34">
        <v>0</v>
      </c>
      <c r="J785" s="32">
        <v>2110599</v>
      </c>
      <c r="K785" s="32" t="s">
        <v>1165</v>
      </c>
      <c r="L785" s="32">
        <v>0</v>
      </c>
      <c r="M785" s="32">
        <f t="shared" si="28"/>
        <v>0</v>
      </c>
      <c r="N785" t="e">
        <f t="shared" si="29"/>
        <v>#DIV/0!</v>
      </c>
    </row>
    <row r="786" ht="18" customHeight="1" spans="1:14">
      <c r="A786" s="22">
        <v>21106</v>
      </c>
      <c r="B786" s="23" t="s">
        <v>1166</v>
      </c>
      <c r="C786" s="24">
        <v>0</v>
      </c>
      <c r="D786" s="25">
        <v>0</v>
      </c>
      <c r="E786" s="26">
        <v>0</v>
      </c>
      <c r="F786" s="27"/>
      <c r="G786" s="28"/>
      <c r="H786" s="23" t="s">
        <v>1167</v>
      </c>
      <c r="I786" s="31">
        <f>SUM(I787:I791)</f>
        <v>0</v>
      </c>
      <c r="J786" s="32">
        <v>21106</v>
      </c>
      <c r="K786" s="32" t="s">
        <v>1167</v>
      </c>
      <c r="L786" s="32">
        <v>0</v>
      </c>
      <c r="M786" s="32">
        <f t="shared" si="28"/>
        <v>0</v>
      </c>
      <c r="N786" t="e">
        <f t="shared" si="29"/>
        <v>#DIV/0!</v>
      </c>
    </row>
    <row r="787" ht="18" customHeight="1" spans="1:14">
      <c r="A787" s="22">
        <v>2110602</v>
      </c>
      <c r="B787" s="29" t="s">
        <v>1168</v>
      </c>
      <c r="C787" s="30">
        <v>0</v>
      </c>
      <c r="D787" s="26">
        <v>0</v>
      </c>
      <c r="E787" s="26">
        <v>0</v>
      </c>
      <c r="F787" s="27"/>
      <c r="G787" s="28"/>
      <c r="H787" s="29" t="s">
        <v>1169</v>
      </c>
      <c r="I787" s="34">
        <v>0</v>
      </c>
      <c r="J787" s="32">
        <v>2110602</v>
      </c>
      <c r="K787" s="32" t="s">
        <v>1169</v>
      </c>
      <c r="L787" s="32">
        <v>0</v>
      </c>
      <c r="M787" s="32">
        <f t="shared" si="28"/>
        <v>0</v>
      </c>
      <c r="N787" t="e">
        <f t="shared" si="29"/>
        <v>#DIV/0!</v>
      </c>
    </row>
    <row r="788" ht="18" customHeight="1" spans="1:14">
      <c r="A788" s="22">
        <v>2110603</v>
      </c>
      <c r="B788" s="29" t="s">
        <v>1170</v>
      </c>
      <c r="C788" s="30">
        <v>0</v>
      </c>
      <c r="D788" s="26">
        <v>0</v>
      </c>
      <c r="E788" s="26">
        <v>0</v>
      </c>
      <c r="F788" s="27"/>
      <c r="G788" s="28"/>
      <c r="H788" s="29" t="s">
        <v>1171</v>
      </c>
      <c r="I788" s="34">
        <v>0</v>
      </c>
      <c r="J788" s="32">
        <v>2110603</v>
      </c>
      <c r="K788" s="32" t="s">
        <v>1171</v>
      </c>
      <c r="L788" s="32">
        <v>0</v>
      </c>
      <c r="M788" s="32">
        <f t="shared" si="28"/>
        <v>0</v>
      </c>
      <c r="N788" t="e">
        <f t="shared" si="29"/>
        <v>#DIV/0!</v>
      </c>
    </row>
    <row r="789" ht="18" customHeight="1" spans="1:14">
      <c r="A789" s="22">
        <v>2110604</v>
      </c>
      <c r="B789" s="29" t="s">
        <v>1172</v>
      </c>
      <c r="C789" s="30">
        <v>0</v>
      </c>
      <c r="D789" s="26">
        <v>0</v>
      </c>
      <c r="E789" s="26">
        <v>0</v>
      </c>
      <c r="F789" s="27"/>
      <c r="G789" s="28"/>
      <c r="H789" s="29" t="s">
        <v>1173</v>
      </c>
      <c r="I789" s="34">
        <v>0</v>
      </c>
      <c r="J789" s="32">
        <v>2110604</v>
      </c>
      <c r="K789" s="32" t="s">
        <v>1173</v>
      </c>
      <c r="L789" s="32">
        <v>0</v>
      </c>
      <c r="M789" s="32">
        <f t="shared" si="28"/>
        <v>0</v>
      </c>
      <c r="N789" t="e">
        <f t="shared" si="29"/>
        <v>#DIV/0!</v>
      </c>
    </row>
    <row r="790" ht="18" customHeight="1" spans="1:14">
      <c r="A790" s="22">
        <v>2110605</v>
      </c>
      <c r="B790" s="29" t="s">
        <v>1174</v>
      </c>
      <c r="C790" s="30">
        <v>0</v>
      </c>
      <c r="D790" s="26">
        <v>0</v>
      </c>
      <c r="E790" s="26">
        <v>0</v>
      </c>
      <c r="F790" s="27"/>
      <c r="G790" s="28"/>
      <c r="H790" s="29" t="s">
        <v>1175</v>
      </c>
      <c r="I790" s="34">
        <v>0</v>
      </c>
      <c r="J790" s="32">
        <v>2110605</v>
      </c>
      <c r="K790" s="32" t="s">
        <v>1175</v>
      </c>
      <c r="L790" s="32">
        <v>0</v>
      </c>
      <c r="M790" s="32">
        <f t="shared" si="28"/>
        <v>0</v>
      </c>
      <c r="N790" t="e">
        <f t="shared" si="29"/>
        <v>#DIV/0!</v>
      </c>
    </row>
    <row r="791" ht="18" customHeight="1" spans="1:14">
      <c r="A791" s="22">
        <v>2110699</v>
      </c>
      <c r="B791" s="29" t="s">
        <v>1176</v>
      </c>
      <c r="C791" s="30">
        <v>0</v>
      </c>
      <c r="D791" s="26">
        <v>0</v>
      </c>
      <c r="E791" s="26">
        <v>0</v>
      </c>
      <c r="F791" s="27"/>
      <c r="G791" s="28"/>
      <c r="H791" s="29" t="s">
        <v>1177</v>
      </c>
      <c r="I791" s="34">
        <v>0</v>
      </c>
      <c r="J791" s="32">
        <v>2110699</v>
      </c>
      <c r="K791" s="32" t="s">
        <v>1177</v>
      </c>
      <c r="L791" s="32">
        <v>0</v>
      </c>
      <c r="M791" s="32">
        <f t="shared" si="28"/>
        <v>0</v>
      </c>
      <c r="N791" t="e">
        <f t="shared" si="29"/>
        <v>#DIV/0!</v>
      </c>
    </row>
    <row r="792" ht="18" customHeight="1" spans="1:14">
      <c r="A792" s="22">
        <v>21107</v>
      </c>
      <c r="B792" s="23" t="s">
        <v>1178</v>
      </c>
      <c r="C792" s="24">
        <v>0</v>
      </c>
      <c r="D792" s="25">
        <v>0</v>
      </c>
      <c r="E792" s="26">
        <v>0</v>
      </c>
      <c r="F792" s="27"/>
      <c r="G792" s="28"/>
      <c r="H792" s="23" t="s">
        <v>1179</v>
      </c>
      <c r="I792" s="31">
        <f>SUM(I793:I794)</f>
        <v>0</v>
      </c>
      <c r="J792" s="32">
        <v>21107</v>
      </c>
      <c r="K792" s="32" t="s">
        <v>1179</v>
      </c>
      <c r="L792" s="32">
        <v>0</v>
      </c>
      <c r="M792" s="32">
        <f t="shared" si="28"/>
        <v>0</v>
      </c>
      <c r="N792" t="e">
        <f t="shared" si="29"/>
        <v>#DIV/0!</v>
      </c>
    </row>
    <row r="793" ht="18" customHeight="1" spans="1:14">
      <c r="A793" s="22">
        <v>2110704</v>
      </c>
      <c r="B793" s="29" t="s">
        <v>1180</v>
      </c>
      <c r="C793" s="30">
        <v>0</v>
      </c>
      <c r="D793" s="26">
        <v>0</v>
      </c>
      <c r="E793" s="26">
        <v>0</v>
      </c>
      <c r="F793" s="27"/>
      <c r="G793" s="28"/>
      <c r="H793" s="29" t="s">
        <v>1181</v>
      </c>
      <c r="I793" s="34">
        <v>0</v>
      </c>
      <c r="J793" s="32">
        <v>2110704</v>
      </c>
      <c r="K793" s="32" t="s">
        <v>1181</v>
      </c>
      <c r="L793" s="32">
        <v>0</v>
      </c>
      <c r="M793" s="32">
        <f t="shared" si="28"/>
        <v>0</v>
      </c>
      <c r="N793" t="e">
        <f t="shared" si="29"/>
        <v>#DIV/0!</v>
      </c>
    </row>
    <row r="794" ht="18" customHeight="1" spans="1:14">
      <c r="A794" s="22">
        <v>2110799</v>
      </c>
      <c r="B794" s="29" t="s">
        <v>1182</v>
      </c>
      <c r="C794" s="30">
        <v>0</v>
      </c>
      <c r="D794" s="26">
        <v>0</v>
      </c>
      <c r="E794" s="26">
        <v>0</v>
      </c>
      <c r="F794" s="27"/>
      <c r="G794" s="28"/>
      <c r="H794" s="29" t="s">
        <v>1183</v>
      </c>
      <c r="I794" s="34">
        <v>0</v>
      </c>
      <c r="J794" s="32">
        <v>2110799</v>
      </c>
      <c r="K794" s="32" t="s">
        <v>1183</v>
      </c>
      <c r="L794" s="32">
        <v>0</v>
      </c>
      <c r="M794" s="32">
        <f t="shared" si="28"/>
        <v>0</v>
      </c>
      <c r="N794" t="e">
        <f t="shared" si="29"/>
        <v>#DIV/0!</v>
      </c>
    </row>
    <row r="795" ht="18" customHeight="1" spans="1:14">
      <c r="A795" s="22">
        <v>21108</v>
      </c>
      <c r="B795" s="23" t="s">
        <v>1184</v>
      </c>
      <c r="C795" s="24">
        <v>0</v>
      </c>
      <c r="D795" s="25">
        <v>0</v>
      </c>
      <c r="E795" s="26">
        <v>0</v>
      </c>
      <c r="F795" s="27"/>
      <c r="G795" s="28"/>
      <c r="H795" s="23" t="s">
        <v>1185</v>
      </c>
      <c r="I795" s="31">
        <f>SUM(I796:I797)</f>
        <v>0</v>
      </c>
      <c r="J795" s="32">
        <v>21108</v>
      </c>
      <c r="K795" s="32" t="s">
        <v>1185</v>
      </c>
      <c r="L795" s="32">
        <v>0</v>
      </c>
      <c r="M795" s="32">
        <f t="shared" si="28"/>
        <v>0</v>
      </c>
      <c r="N795" t="e">
        <f t="shared" si="29"/>
        <v>#DIV/0!</v>
      </c>
    </row>
    <row r="796" ht="18" customHeight="1" spans="1:14">
      <c r="A796" s="22">
        <v>2110804</v>
      </c>
      <c r="B796" s="29" t="s">
        <v>1186</v>
      </c>
      <c r="C796" s="30">
        <v>0</v>
      </c>
      <c r="D796" s="26">
        <v>0</v>
      </c>
      <c r="E796" s="26">
        <v>0</v>
      </c>
      <c r="F796" s="27"/>
      <c r="G796" s="28"/>
      <c r="H796" s="29" t="s">
        <v>1187</v>
      </c>
      <c r="I796" s="34">
        <v>0</v>
      </c>
      <c r="J796" s="32">
        <v>2110804</v>
      </c>
      <c r="K796" s="32" t="s">
        <v>1187</v>
      </c>
      <c r="L796" s="32">
        <v>0</v>
      </c>
      <c r="M796" s="32">
        <f t="shared" si="28"/>
        <v>0</v>
      </c>
      <c r="N796" t="e">
        <f t="shared" si="29"/>
        <v>#DIV/0!</v>
      </c>
    </row>
    <row r="797" ht="18" customHeight="1" spans="1:14">
      <c r="A797" s="22">
        <v>2110899</v>
      </c>
      <c r="B797" s="29" t="s">
        <v>1188</v>
      </c>
      <c r="C797" s="30">
        <v>0</v>
      </c>
      <c r="D797" s="26">
        <v>0</v>
      </c>
      <c r="E797" s="26">
        <v>0</v>
      </c>
      <c r="F797" s="27"/>
      <c r="G797" s="28"/>
      <c r="H797" s="29" t="s">
        <v>1189</v>
      </c>
      <c r="I797" s="34">
        <v>0</v>
      </c>
      <c r="J797" s="32">
        <v>2110899</v>
      </c>
      <c r="K797" s="32" t="s">
        <v>1189</v>
      </c>
      <c r="L797" s="32">
        <v>0</v>
      </c>
      <c r="M797" s="32">
        <f t="shared" si="28"/>
        <v>0</v>
      </c>
      <c r="N797" t="e">
        <f t="shared" si="29"/>
        <v>#DIV/0!</v>
      </c>
    </row>
    <row r="798" ht="18" customHeight="1" spans="1:14">
      <c r="A798" s="22">
        <v>21109</v>
      </c>
      <c r="B798" s="23" t="s">
        <v>1190</v>
      </c>
      <c r="C798" s="24">
        <v>0</v>
      </c>
      <c r="D798" s="25">
        <v>0</v>
      </c>
      <c r="E798" s="26">
        <v>0</v>
      </c>
      <c r="F798" s="27"/>
      <c r="G798" s="28"/>
      <c r="H798" s="23" t="s">
        <v>1191</v>
      </c>
      <c r="I798" s="31">
        <f>I799</f>
        <v>0</v>
      </c>
      <c r="J798" s="32">
        <v>21109</v>
      </c>
      <c r="K798" s="32" t="s">
        <v>1191</v>
      </c>
      <c r="L798" s="32">
        <v>0</v>
      </c>
      <c r="M798" s="32">
        <f t="shared" si="28"/>
        <v>0</v>
      </c>
      <c r="N798" t="e">
        <f t="shared" si="29"/>
        <v>#DIV/0!</v>
      </c>
    </row>
    <row r="799" ht="18" customHeight="1" spans="1:14">
      <c r="A799" s="22">
        <v>2110901</v>
      </c>
      <c r="B799" s="29" t="s">
        <v>1192</v>
      </c>
      <c r="C799" s="30"/>
      <c r="D799" s="26"/>
      <c r="E799" s="26">
        <v>0</v>
      </c>
      <c r="F799" s="27"/>
      <c r="G799" s="28"/>
      <c r="H799" s="29" t="s">
        <v>1193</v>
      </c>
      <c r="I799" s="34">
        <v>0</v>
      </c>
      <c r="J799" s="32">
        <v>2110901</v>
      </c>
      <c r="K799" s="32" t="s">
        <v>1193</v>
      </c>
      <c r="L799" s="32">
        <v>0</v>
      </c>
      <c r="M799" s="32">
        <f t="shared" si="28"/>
        <v>0</v>
      </c>
      <c r="N799" t="e">
        <f t="shared" si="29"/>
        <v>#DIV/0!</v>
      </c>
    </row>
    <row r="800" ht="18" customHeight="1" spans="1:14">
      <c r="A800" s="22">
        <v>21110</v>
      </c>
      <c r="B800" s="23" t="s">
        <v>1194</v>
      </c>
      <c r="C800" s="24"/>
      <c r="D800" s="25"/>
      <c r="E800" s="26">
        <v>72</v>
      </c>
      <c r="F800" s="27">
        <v>0</v>
      </c>
      <c r="G800" s="28">
        <v>1</v>
      </c>
      <c r="H800" s="23" t="s">
        <v>1195</v>
      </c>
      <c r="I800" s="31">
        <f>I801</f>
        <v>0</v>
      </c>
      <c r="J800" s="32">
        <v>21110</v>
      </c>
      <c r="K800" s="32" t="s">
        <v>1195</v>
      </c>
      <c r="L800" s="32">
        <v>0</v>
      </c>
      <c r="M800" s="32">
        <f t="shared" si="28"/>
        <v>0</v>
      </c>
      <c r="N800" t="e">
        <f t="shared" si="29"/>
        <v>#DIV/0!</v>
      </c>
    </row>
    <row r="801" ht="18" customHeight="1" spans="1:14">
      <c r="A801" s="22">
        <v>2111001</v>
      </c>
      <c r="B801" s="29" t="s">
        <v>1196</v>
      </c>
      <c r="C801" s="30"/>
      <c r="D801" s="26"/>
      <c r="E801" s="26">
        <v>72</v>
      </c>
      <c r="F801" s="27">
        <v>0</v>
      </c>
      <c r="G801" s="28">
        <v>1</v>
      </c>
      <c r="H801" s="29" t="s">
        <v>1197</v>
      </c>
      <c r="I801" s="34">
        <v>0</v>
      </c>
      <c r="J801" s="32">
        <v>2111001</v>
      </c>
      <c r="K801" s="32" t="s">
        <v>1197</v>
      </c>
      <c r="L801" s="32">
        <v>0</v>
      </c>
      <c r="M801" s="32">
        <f t="shared" si="28"/>
        <v>0</v>
      </c>
      <c r="N801" t="e">
        <f t="shared" si="29"/>
        <v>#DIV/0!</v>
      </c>
    </row>
    <row r="802" ht="18" customHeight="1" spans="1:14">
      <c r="A802" s="22">
        <v>21111</v>
      </c>
      <c r="B802" s="23" t="s">
        <v>1198</v>
      </c>
      <c r="C802" s="24">
        <v>0</v>
      </c>
      <c r="D802" s="25">
        <v>0</v>
      </c>
      <c r="E802" s="26">
        <v>100</v>
      </c>
      <c r="F802" s="27">
        <v>0</v>
      </c>
      <c r="G802" s="28">
        <v>-0.830508474576271</v>
      </c>
      <c r="H802" s="23" t="s">
        <v>1199</v>
      </c>
      <c r="I802" s="31">
        <f>SUM(I803:I807)</f>
        <v>590</v>
      </c>
      <c r="J802" s="32">
        <v>21111</v>
      </c>
      <c r="K802" s="32" t="s">
        <v>1199</v>
      </c>
      <c r="L802" s="32">
        <v>0</v>
      </c>
      <c r="M802" s="32">
        <f t="shared" si="28"/>
        <v>590</v>
      </c>
      <c r="N802">
        <f t="shared" si="29"/>
        <v>-0.830508474576271</v>
      </c>
    </row>
    <row r="803" ht="18" customHeight="1" spans="1:14">
      <c r="A803" s="22">
        <v>2111101</v>
      </c>
      <c r="B803" s="29" t="s">
        <v>1200</v>
      </c>
      <c r="C803" s="30">
        <v>0</v>
      </c>
      <c r="D803" s="26">
        <v>0</v>
      </c>
      <c r="E803" s="26">
        <v>0</v>
      </c>
      <c r="F803" s="27"/>
      <c r="G803" s="28"/>
      <c r="H803" s="29" t="s">
        <v>1201</v>
      </c>
      <c r="I803" s="34">
        <v>0</v>
      </c>
      <c r="J803" s="32">
        <v>2111101</v>
      </c>
      <c r="K803" s="32" t="s">
        <v>1201</v>
      </c>
      <c r="L803" s="32">
        <v>0</v>
      </c>
      <c r="M803" s="32">
        <f t="shared" si="28"/>
        <v>0</v>
      </c>
      <c r="N803" t="e">
        <f t="shared" si="29"/>
        <v>#DIV/0!</v>
      </c>
    </row>
    <row r="804" ht="18" customHeight="1" spans="1:14">
      <c r="A804" s="22">
        <v>2111102</v>
      </c>
      <c r="B804" s="29" t="s">
        <v>1202</v>
      </c>
      <c r="C804" s="30">
        <v>0</v>
      </c>
      <c r="D804" s="26">
        <v>0</v>
      </c>
      <c r="E804" s="26">
        <v>0</v>
      </c>
      <c r="F804" s="27"/>
      <c r="G804" s="28"/>
      <c r="H804" s="29" t="s">
        <v>1203</v>
      </c>
      <c r="I804" s="34">
        <v>0</v>
      </c>
      <c r="J804" s="32">
        <v>2111102</v>
      </c>
      <c r="K804" s="32" t="s">
        <v>1203</v>
      </c>
      <c r="L804" s="32">
        <v>0</v>
      </c>
      <c r="M804" s="32">
        <f t="shared" si="28"/>
        <v>0</v>
      </c>
      <c r="N804" t="e">
        <f t="shared" si="29"/>
        <v>#DIV/0!</v>
      </c>
    </row>
    <row r="805" ht="18" customHeight="1" spans="1:14">
      <c r="A805" s="22">
        <v>2111103</v>
      </c>
      <c r="B805" s="29" t="s">
        <v>1204</v>
      </c>
      <c r="C805" s="30">
        <v>0</v>
      </c>
      <c r="D805" s="26">
        <v>0</v>
      </c>
      <c r="E805" s="26">
        <v>0</v>
      </c>
      <c r="F805" s="27"/>
      <c r="G805" s="28"/>
      <c r="H805" s="29" t="s">
        <v>1205</v>
      </c>
      <c r="I805" s="34">
        <v>0</v>
      </c>
      <c r="J805" s="32">
        <v>2111103</v>
      </c>
      <c r="K805" s="32" t="s">
        <v>1205</v>
      </c>
      <c r="L805" s="32">
        <v>0</v>
      </c>
      <c r="M805" s="32">
        <f t="shared" si="28"/>
        <v>0</v>
      </c>
      <c r="N805" t="e">
        <f t="shared" si="29"/>
        <v>#DIV/0!</v>
      </c>
    </row>
    <row r="806" ht="18" customHeight="1" spans="1:14">
      <c r="A806" s="22">
        <v>2111104</v>
      </c>
      <c r="B806" s="29" t="s">
        <v>1206</v>
      </c>
      <c r="C806" s="30">
        <v>0</v>
      </c>
      <c r="D806" s="26">
        <v>0</v>
      </c>
      <c r="E806" s="26">
        <v>0</v>
      </c>
      <c r="F806" s="27"/>
      <c r="G806" s="28"/>
      <c r="H806" s="29" t="s">
        <v>1207</v>
      </c>
      <c r="I806" s="34">
        <v>0</v>
      </c>
      <c r="J806" s="32">
        <v>2111104</v>
      </c>
      <c r="K806" s="32" t="s">
        <v>1207</v>
      </c>
      <c r="L806" s="32">
        <v>0</v>
      </c>
      <c r="M806" s="32">
        <f t="shared" si="28"/>
        <v>0</v>
      </c>
      <c r="N806" t="e">
        <f t="shared" si="29"/>
        <v>#DIV/0!</v>
      </c>
    </row>
    <row r="807" ht="18" customHeight="1" spans="1:14">
      <c r="A807" s="22">
        <v>2111199</v>
      </c>
      <c r="B807" s="29" t="s">
        <v>1208</v>
      </c>
      <c r="C807" s="30">
        <v>0</v>
      </c>
      <c r="D807" s="26">
        <v>0</v>
      </c>
      <c r="E807" s="26">
        <v>100</v>
      </c>
      <c r="F807" s="27">
        <v>0</v>
      </c>
      <c r="G807" s="28">
        <v>-0.830508474576271</v>
      </c>
      <c r="H807" s="29" t="s">
        <v>1209</v>
      </c>
      <c r="I807" s="34">
        <v>590</v>
      </c>
      <c r="J807" s="32">
        <v>2111199</v>
      </c>
      <c r="K807" s="32" t="s">
        <v>1209</v>
      </c>
      <c r="L807" s="32">
        <v>0</v>
      </c>
      <c r="M807" s="32">
        <f t="shared" si="28"/>
        <v>590</v>
      </c>
      <c r="N807">
        <f t="shared" si="29"/>
        <v>-0.830508474576271</v>
      </c>
    </row>
    <row r="808" ht="18" customHeight="1" spans="1:14">
      <c r="A808" s="22">
        <v>21112</v>
      </c>
      <c r="B808" s="23" t="s">
        <v>1210</v>
      </c>
      <c r="C808" s="24">
        <v>0</v>
      </c>
      <c r="D808" s="25">
        <v>0</v>
      </c>
      <c r="E808" s="26">
        <v>0</v>
      </c>
      <c r="F808" s="27"/>
      <c r="G808" s="28"/>
      <c r="H808" s="23" t="s">
        <v>1211</v>
      </c>
      <c r="I808" s="31">
        <f>I809</f>
        <v>0</v>
      </c>
      <c r="J808" s="32">
        <v>21112</v>
      </c>
      <c r="K808" s="32" t="s">
        <v>1211</v>
      </c>
      <c r="L808" s="32">
        <v>0</v>
      </c>
      <c r="M808" s="32">
        <f t="shared" si="28"/>
        <v>0</v>
      </c>
      <c r="N808" t="e">
        <f t="shared" si="29"/>
        <v>#DIV/0!</v>
      </c>
    </row>
    <row r="809" ht="18" customHeight="1" spans="1:14">
      <c r="A809" s="22">
        <v>2111201</v>
      </c>
      <c r="B809" s="29" t="s">
        <v>1212</v>
      </c>
      <c r="C809" s="30"/>
      <c r="D809" s="26"/>
      <c r="E809" s="26">
        <v>0</v>
      </c>
      <c r="F809" s="27"/>
      <c r="G809" s="28"/>
      <c r="H809" s="29" t="s">
        <v>1213</v>
      </c>
      <c r="I809" s="34">
        <v>0</v>
      </c>
      <c r="J809" s="32">
        <v>2111201</v>
      </c>
      <c r="K809" s="32" t="s">
        <v>1213</v>
      </c>
      <c r="L809" s="32">
        <v>0</v>
      </c>
      <c r="M809" s="32">
        <f t="shared" si="28"/>
        <v>0</v>
      </c>
      <c r="N809" t="e">
        <f t="shared" si="29"/>
        <v>#DIV/0!</v>
      </c>
    </row>
    <row r="810" ht="18" customHeight="1" spans="1:14">
      <c r="A810" s="22">
        <v>21113</v>
      </c>
      <c r="B810" s="23" t="s">
        <v>1214</v>
      </c>
      <c r="C810" s="24">
        <v>0</v>
      </c>
      <c r="D810" s="25">
        <v>0</v>
      </c>
      <c r="E810" s="26">
        <v>0</v>
      </c>
      <c r="F810" s="27"/>
      <c r="G810" s="28"/>
      <c r="H810" s="23" t="s">
        <v>1215</v>
      </c>
      <c r="I810" s="31">
        <f>I811</f>
        <v>0</v>
      </c>
      <c r="J810" s="32">
        <v>21113</v>
      </c>
      <c r="K810" s="32" t="s">
        <v>1215</v>
      </c>
      <c r="L810" s="32">
        <v>0</v>
      </c>
      <c r="M810" s="32">
        <f t="shared" si="28"/>
        <v>0</v>
      </c>
      <c r="N810" t="e">
        <f t="shared" si="29"/>
        <v>#DIV/0!</v>
      </c>
    </row>
    <row r="811" ht="18" customHeight="1" spans="1:14">
      <c r="A811" s="22">
        <v>2111301</v>
      </c>
      <c r="B811" s="29" t="s">
        <v>1216</v>
      </c>
      <c r="C811" s="30"/>
      <c r="D811" s="26"/>
      <c r="E811" s="26">
        <v>0</v>
      </c>
      <c r="F811" s="27"/>
      <c r="G811" s="28"/>
      <c r="H811" s="29" t="s">
        <v>1217</v>
      </c>
      <c r="I811" s="34">
        <v>0</v>
      </c>
      <c r="J811" s="32">
        <v>2111301</v>
      </c>
      <c r="K811" s="32" t="s">
        <v>1217</v>
      </c>
      <c r="L811" s="32">
        <v>0</v>
      </c>
      <c r="M811" s="32">
        <f t="shared" si="28"/>
        <v>0</v>
      </c>
      <c r="N811" t="e">
        <f t="shared" si="29"/>
        <v>#DIV/0!</v>
      </c>
    </row>
    <row r="812" ht="18" customHeight="1" spans="1:14">
      <c r="A812" s="22">
        <v>21114</v>
      </c>
      <c r="B812" s="23" t="s">
        <v>1218</v>
      </c>
      <c r="C812" s="24">
        <v>0</v>
      </c>
      <c r="D812" s="25">
        <v>0</v>
      </c>
      <c r="E812" s="26">
        <v>0</v>
      </c>
      <c r="F812" s="27"/>
      <c r="G812" s="28"/>
      <c r="H812" s="23" t="s">
        <v>1219</v>
      </c>
      <c r="I812" s="31">
        <f>SUM(I813:I822)</f>
        <v>0</v>
      </c>
      <c r="J812" s="32">
        <v>21114</v>
      </c>
      <c r="K812" s="32" t="s">
        <v>1219</v>
      </c>
      <c r="L812" s="32">
        <v>0</v>
      </c>
      <c r="M812" s="32">
        <f t="shared" si="28"/>
        <v>0</v>
      </c>
      <c r="N812" t="e">
        <f t="shared" si="29"/>
        <v>#DIV/0!</v>
      </c>
    </row>
    <row r="813" ht="18" customHeight="1" spans="1:14">
      <c r="A813" s="22">
        <v>2111401</v>
      </c>
      <c r="B813" s="29" t="s">
        <v>13</v>
      </c>
      <c r="C813" s="30">
        <v>0</v>
      </c>
      <c r="D813" s="26">
        <v>0</v>
      </c>
      <c r="E813" s="26">
        <v>0</v>
      </c>
      <c r="F813" s="27"/>
      <c r="G813" s="28"/>
      <c r="H813" s="29" t="s">
        <v>14</v>
      </c>
      <c r="I813" s="34">
        <v>0</v>
      </c>
      <c r="J813" s="32">
        <v>2111401</v>
      </c>
      <c r="K813" s="32" t="s">
        <v>14</v>
      </c>
      <c r="L813" s="32">
        <v>0</v>
      </c>
      <c r="M813" s="32">
        <f t="shared" si="28"/>
        <v>0</v>
      </c>
      <c r="N813" t="e">
        <f t="shared" si="29"/>
        <v>#DIV/0!</v>
      </c>
    </row>
    <row r="814" ht="18" customHeight="1" spans="1:14">
      <c r="A814" s="22">
        <v>2111402</v>
      </c>
      <c r="B814" s="29" t="s">
        <v>15</v>
      </c>
      <c r="C814" s="30">
        <v>0</v>
      </c>
      <c r="D814" s="26">
        <v>0</v>
      </c>
      <c r="E814" s="26">
        <v>0</v>
      </c>
      <c r="F814" s="27"/>
      <c r="G814" s="28"/>
      <c r="H814" s="29" t="s">
        <v>16</v>
      </c>
      <c r="I814" s="34">
        <v>0</v>
      </c>
      <c r="J814" s="32">
        <v>2111402</v>
      </c>
      <c r="K814" s="32" t="s">
        <v>16</v>
      </c>
      <c r="L814" s="32">
        <v>0</v>
      </c>
      <c r="M814" s="32">
        <f t="shared" si="28"/>
        <v>0</v>
      </c>
      <c r="N814" t="e">
        <f t="shared" si="29"/>
        <v>#DIV/0!</v>
      </c>
    </row>
    <row r="815" ht="18" customHeight="1" spans="1:14">
      <c r="A815" s="22">
        <v>2111403</v>
      </c>
      <c r="B815" s="29" t="s">
        <v>17</v>
      </c>
      <c r="C815" s="30">
        <v>0</v>
      </c>
      <c r="D815" s="26">
        <v>0</v>
      </c>
      <c r="E815" s="26">
        <v>0</v>
      </c>
      <c r="F815" s="27"/>
      <c r="G815" s="28"/>
      <c r="H815" s="29" t="s">
        <v>18</v>
      </c>
      <c r="I815" s="34">
        <v>0</v>
      </c>
      <c r="J815" s="32">
        <v>2111403</v>
      </c>
      <c r="K815" s="32" t="s">
        <v>18</v>
      </c>
      <c r="L815" s="32">
        <v>0</v>
      </c>
      <c r="M815" s="32">
        <f t="shared" si="28"/>
        <v>0</v>
      </c>
      <c r="N815" t="e">
        <f t="shared" si="29"/>
        <v>#DIV/0!</v>
      </c>
    </row>
    <row r="816" ht="18" customHeight="1" spans="1:14">
      <c r="A816" s="22">
        <v>2111406</v>
      </c>
      <c r="B816" s="29" t="s">
        <v>1220</v>
      </c>
      <c r="C816" s="30">
        <v>0</v>
      </c>
      <c r="D816" s="26">
        <v>0</v>
      </c>
      <c r="E816" s="26">
        <v>0</v>
      </c>
      <c r="F816" s="27"/>
      <c r="G816" s="28"/>
      <c r="H816" s="29" t="s">
        <v>1221</v>
      </c>
      <c r="I816" s="34">
        <v>0</v>
      </c>
      <c r="J816" s="32">
        <v>2111406</v>
      </c>
      <c r="K816" s="32" t="s">
        <v>1221</v>
      </c>
      <c r="L816" s="32">
        <v>0</v>
      </c>
      <c r="M816" s="32">
        <f t="shared" si="28"/>
        <v>0</v>
      </c>
      <c r="N816" t="e">
        <f t="shared" si="29"/>
        <v>#DIV/0!</v>
      </c>
    </row>
    <row r="817" ht="18" customHeight="1" spans="1:14">
      <c r="A817" s="22">
        <v>2111407</v>
      </c>
      <c r="B817" s="29" t="s">
        <v>1222</v>
      </c>
      <c r="C817" s="30">
        <v>0</v>
      </c>
      <c r="D817" s="26">
        <v>0</v>
      </c>
      <c r="E817" s="26">
        <v>0</v>
      </c>
      <c r="F817" s="27"/>
      <c r="G817" s="28"/>
      <c r="H817" s="29" t="s">
        <v>1223</v>
      </c>
      <c r="I817" s="34">
        <v>0</v>
      </c>
      <c r="J817" s="32">
        <v>2111407</v>
      </c>
      <c r="K817" s="32" t="s">
        <v>1223</v>
      </c>
      <c r="L817" s="32">
        <v>0</v>
      </c>
      <c r="M817" s="32">
        <f t="shared" si="28"/>
        <v>0</v>
      </c>
      <c r="N817" t="e">
        <f t="shared" si="29"/>
        <v>#DIV/0!</v>
      </c>
    </row>
    <row r="818" ht="18" customHeight="1" spans="1:14">
      <c r="A818" s="22">
        <v>2111408</v>
      </c>
      <c r="B818" s="29" t="s">
        <v>1224</v>
      </c>
      <c r="C818" s="30">
        <v>0</v>
      </c>
      <c r="D818" s="26">
        <v>0</v>
      </c>
      <c r="E818" s="26">
        <v>0</v>
      </c>
      <c r="F818" s="27"/>
      <c r="G818" s="28"/>
      <c r="H818" s="29" t="s">
        <v>1225</v>
      </c>
      <c r="I818" s="34">
        <v>0</v>
      </c>
      <c r="J818" s="32">
        <v>2111408</v>
      </c>
      <c r="K818" s="32" t="s">
        <v>1225</v>
      </c>
      <c r="L818" s="32">
        <v>0</v>
      </c>
      <c r="M818" s="32">
        <f t="shared" si="28"/>
        <v>0</v>
      </c>
      <c r="N818" t="e">
        <f t="shared" si="29"/>
        <v>#DIV/0!</v>
      </c>
    </row>
    <row r="819" ht="18" customHeight="1" spans="1:14">
      <c r="A819" s="22">
        <v>2111411</v>
      </c>
      <c r="B819" s="29" t="s">
        <v>95</v>
      </c>
      <c r="C819" s="30">
        <v>0</v>
      </c>
      <c r="D819" s="26">
        <v>0</v>
      </c>
      <c r="E819" s="26">
        <v>0</v>
      </c>
      <c r="F819" s="27"/>
      <c r="G819" s="28"/>
      <c r="H819" s="29" t="s">
        <v>96</v>
      </c>
      <c r="I819" s="34">
        <v>0</v>
      </c>
      <c r="J819" s="32">
        <v>2111411</v>
      </c>
      <c r="K819" s="32" t="s">
        <v>96</v>
      </c>
      <c r="L819" s="32">
        <v>0</v>
      </c>
      <c r="M819" s="32">
        <f t="shared" si="28"/>
        <v>0</v>
      </c>
      <c r="N819" t="e">
        <f t="shared" si="29"/>
        <v>#DIV/0!</v>
      </c>
    </row>
    <row r="820" ht="18" customHeight="1" spans="1:14">
      <c r="A820" s="22">
        <v>2111413</v>
      </c>
      <c r="B820" s="29" t="s">
        <v>1226</v>
      </c>
      <c r="C820" s="30">
        <v>0</v>
      </c>
      <c r="D820" s="26">
        <v>0</v>
      </c>
      <c r="E820" s="26">
        <v>0</v>
      </c>
      <c r="F820" s="27"/>
      <c r="G820" s="28"/>
      <c r="H820" s="29" t="s">
        <v>1227</v>
      </c>
      <c r="I820" s="34">
        <v>0</v>
      </c>
      <c r="J820" s="32">
        <v>2111413</v>
      </c>
      <c r="K820" s="32" t="s">
        <v>1227</v>
      </c>
      <c r="L820" s="32">
        <v>0</v>
      </c>
      <c r="M820" s="32">
        <f t="shared" si="28"/>
        <v>0</v>
      </c>
      <c r="N820" t="e">
        <f t="shared" si="29"/>
        <v>#DIV/0!</v>
      </c>
    </row>
    <row r="821" ht="18" customHeight="1" spans="1:14">
      <c r="A821" s="22">
        <v>2111450</v>
      </c>
      <c r="B821" s="29" t="s">
        <v>31</v>
      </c>
      <c r="C821" s="30">
        <v>0</v>
      </c>
      <c r="D821" s="26">
        <v>0</v>
      </c>
      <c r="E821" s="26">
        <v>0</v>
      </c>
      <c r="F821" s="27"/>
      <c r="G821" s="28"/>
      <c r="H821" s="29" t="s">
        <v>32</v>
      </c>
      <c r="I821" s="34">
        <v>0</v>
      </c>
      <c r="J821" s="32">
        <v>2111450</v>
      </c>
      <c r="K821" s="32" t="s">
        <v>32</v>
      </c>
      <c r="L821" s="32">
        <v>0</v>
      </c>
      <c r="M821" s="32">
        <f t="shared" si="28"/>
        <v>0</v>
      </c>
      <c r="N821" t="e">
        <f t="shared" si="29"/>
        <v>#DIV/0!</v>
      </c>
    </row>
    <row r="822" ht="18" customHeight="1" spans="1:14">
      <c r="A822" s="22">
        <v>2111499</v>
      </c>
      <c r="B822" s="29" t="s">
        <v>1228</v>
      </c>
      <c r="C822" s="30">
        <v>0</v>
      </c>
      <c r="D822" s="26">
        <v>0</v>
      </c>
      <c r="E822" s="26">
        <v>0</v>
      </c>
      <c r="F822" s="27"/>
      <c r="G822" s="28"/>
      <c r="H822" s="29" t="s">
        <v>1229</v>
      </c>
      <c r="I822" s="34">
        <v>0</v>
      </c>
      <c r="J822" s="32">
        <v>2111499</v>
      </c>
      <c r="K822" s="32" t="s">
        <v>1229</v>
      </c>
      <c r="L822" s="32">
        <v>0</v>
      </c>
      <c r="M822" s="32">
        <f t="shared" si="28"/>
        <v>0</v>
      </c>
      <c r="N822" t="e">
        <f t="shared" si="29"/>
        <v>#DIV/0!</v>
      </c>
    </row>
    <row r="823" ht="18" customHeight="1" spans="1:14">
      <c r="A823" s="22">
        <v>21199</v>
      </c>
      <c r="B823" s="23" t="s">
        <v>1230</v>
      </c>
      <c r="C823" s="24">
        <v>0</v>
      </c>
      <c r="D823" s="25">
        <v>0</v>
      </c>
      <c r="E823" s="26">
        <v>7</v>
      </c>
      <c r="F823" s="27">
        <v>0</v>
      </c>
      <c r="G823" s="28">
        <v>1</v>
      </c>
      <c r="H823" s="23" t="s">
        <v>1231</v>
      </c>
      <c r="I823" s="31">
        <f>I824</f>
        <v>0</v>
      </c>
      <c r="J823" s="32">
        <v>21199</v>
      </c>
      <c r="K823" s="32" t="s">
        <v>1231</v>
      </c>
      <c r="L823" s="32">
        <v>0</v>
      </c>
      <c r="M823" s="32">
        <f t="shared" si="28"/>
        <v>0</v>
      </c>
      <c r="N823" t="e">
        <f t="shared" si="29"/>
        <v>#DIV/0!</v>
      </c>
    </row>
    <row r="824" ht="18" customHeight="1" spans="1:14">
      <c r="A824" s="22">
        <v>2119999</v>
      </c>
      <c r="B824" s="29" t="s">
        <v>1232</v>
      </c>
      <c r="C824" s="30">
        <v>0</v>
      </c>
      <c r="D824" s="26">
        <v>0</v>
      </c>
      <c r="E824" s="26">
        <v>7</v>
      </c>
      <c r="F824" s="27">
        <v>0</v>
      </c>
      <c r="G824" s="28">
        <v>1</v>
      </c>
      <c r="H824" s="29" t="s">
        <v>1233</v>
      </c>
      <c r="I824" s="34">
        <v>0</v>
      </c>
      <c r="J824" s="32">
        <v>2119999</v>
      </c>
      <c r="K824" s="32" t="s">
        <v>1233</v>
      </c>
      <c r="L824" s="32">
        <v>0</v>
      </c>
      <c r="M824" s="32">
        <f t="shared" si="28"/>
        <v>0</v>
      </c>
      <c r="N824" t="e">
        <f t="shared" si="29"/>
        <v>#DIV/0!</v>
      </c>
    </row>
    <row r="825" ht="18" customHeight="1" spans="1:14">
      <c r="A825" s="22">
        <v>212</v>
      </c>
      <c r="B825" s="23" t="s">
        <v>1234</v>
      </c>
      <c r="C825" s="24">
        <v>282976</v>
      </c>
      <c r="D825" s="25">
        <v>180526</v>
      </c>
      <c r="E825" s="26">
        <v>38440</v>
      </c>
      <c r="F825" s="27">
        <f>E825/D825</f>
        <v>0.21293331708452</v>
      </c>
      <c r="G825" s="28">
        <v>0.17384798607506</v>
      </c>
      <c r="H825" s="23" t="s">
        <v>1235</v>
      </c>
      <c r="I825" s="31">
        <f>I826+I837+I839+I842+I844+I846</f>
        <v>52526</v>
      </c>
      <c r="J825" s="32">
        <v>212</v>
      </c>
      <c r="K825" s="32" t="s">
        <v>1235</v>
      </c>
      <c r="L825" s="32">
        <v>19779</v>
      </c>
      <c r="M825" s="32">
        <f t="shared" si="28"/>
        <v>32747</v>
      </c>
      <c r="N825">
        <f t="shared" si="29"/>
        <v>0.17384798607506</v>
      </c>
    </row>
    <row r="826" ht="18" customHeight="1" spans="1:14">
      <c r="A826" s="22">
        <v>21201</v>
      </c>
      <c r="B826" s="23" t="s">
        <v>1236</v>
      </c>
      <c r="C826" s="24">
        <v>16362.23</v>
      </c>
      <c r="D826" s="25">
        <v>16362.23</v>
      </c>
      <c r="E826" s="26">
        <v>8135</v>
      </c>
      <c r="F826" s="27">
        <f>E826/D826</f>
        <v>0.497181618886912</v>
      </c>
      <c r="G826" s="28">
        <v>-0.0922785092613256</v>
      </c>
      <c r="H826" s="23" t="s">
        <v>1237</v>
      </c>
      <c r="I826" s="31">
        <f>SUM(I827:I836)</f>
        <v>8962</v>
      </c>
      <c r="J826" s="32">
        <v>21201</v>
      </c>
      <c r="K826" s="32" t="s">
        <v>1237</v>
      </c>
      <c r="L826" s="32">
        <v>0</v>
      </c>
      <c r="M826" s="32">
        <f t="shared" si="28"/>
        <v>8962</v>
      </c>
      <c r="N826">
        <f t="shared" si="29"/>
        <v>-0.0922785092613256</v>
      </c>
    </row>
    <row r="827" ht="18" customHeight="1" spans="1:14">
      <c r="A827" s="22">
        <v>2120101</v>
      </c>
      <c r="B827" s="29" t="s">
        <v>13</v>
      </c>
      <c r="C827" s="30">
        <v>60.94</v>
      </c>
      <c r="D827" s="26">
        <v>60.94</v>
      </c>
      <c r="E827" s="26">
        <v>359</v>
      </c>
      <c r="F827" s="27">
        <f>E827/D827</f>
        <v>5.89104036757466</v>
      </c>
      <c r="G827" s="28">
        <v>-0.252083333333333</v>
      </c>
      <c r="H827" s="29" t="s">
        <v>14</v>
      </c>
      <c r="I827" s="34">
        <v>480</v>
      </c>
      <c r="J827" s="32">
        <v>2120101</v>
      </c>
      <c r="K827" s="32" t="s">
        <v>14</v>
      </c>
      <c r="L827" s="32">
        <v>0</v>
      </c>
      <c r="M827" s="32">
        <f t="shared" si="28"/>
        <v>480</v>
      </c>
      <c r="N827">
        <f t="shared" si="29"/>
        <v>-0.252083333333333</v>
      </c>
    </row>
    <row r="828" ht="18" customHeight="1" spans="1:14">
      <c r="A828" s="22">
        <v>2120102</v>
      </c>
      <c r="B828" s="29" t="s">
        <v>15</v>
      </c>
      <c r="C828" s="30">
        <v>0</v>
      </c>
      <c r="D828" s="26">
        <v>0</v>
      </c>
      <c r="E828" s="26">
        <v>0</v>
      </c>
      <c r="F828" s="27"/>
      <c r="G828" s="28">
        <v>-1</v>
      </c>
      <c r="H828" s="29" t="s">
        <v>16</v>
      </c>
      <c r="I828" s="34">
        <v>15</v>
      </c>
      <c r="J828" s="32">
        <v>2120102</v>
      </c>
      <c r="K828" s="32" t="s">
        <v>16</v>
      </c>
      <c r="L828" s="32">
        <v>0</v>
      </c>
      <c r="M828" s="32">
        <f t="shared" si="28"/>
        <v>15</v>
      </c>
      <c r="N828">
        <f t="shared" si="29"/>
        <v>-1</v>
      </c>
    </row>
    <row r="829" ht="18" customHeight="1" spans="1:14">
      <c r="A829" s="22">
        <v>2120103</v>
      </c>
      <c r="B829" s="29" t="s">
        <v>17</v>
      </c>
      <c r="C829" s="30">
        <v>0</v>
      </c>
      <c r="D829" s="26">
        <v>0</v>
      </c>
      <c r="E829" s="26">
        <v>0</v>
      </c>
      <c r="F829" s="27"/>
      <c r="G829" s="28"/>
      <c r="H829" s="29" t="s">
        <v>18</v>
      </c>
      <c r="I829" s="34">
        <v>0</v>
      </c>
      <c r="J829" s="32">
        <v>2120103</v>
      </c>
      <c r="K829" s="32" t="s">
        <v>18</v>
      </c>
      <c r="L829" s="32">
        <v>0</v>
      </c>
      <c r="M829" s="32">
        <f t="shared" si="28"/>
        <v>0</v>
      </c>
      <c r="N829" t="e">
        <f t="shared" si="29"/>
        <v>#DIV/0!</v>
      </c>
    </row>
    <row r="830" ht="18" customHeight="1" spans="1:14">
      <c r="A830" s="22">
        <v>2120104</v>
      </c>
      <c r="B830" s="29" t="s">
        <v>1238</v>
      </c>
      <c r="C830" s="30">
        <v>1786.29</v>
      </c>
      <c r="D830" s="26">
        <v>1786.29</v>
      </c>
      <c r="E830" s="26">
        <v>1827</v>
      </c>
      <c r="F830" s="27">
        <f>E830/D830</f>
        <v>1.02279025242262</v>
      </c>
      <c r="G830" s="28">
        <v>-0.136578449905482</v>
      </c>
      <c r="H830" s="29" t="s">
        <v>1239</v>
      </c>
      <c r="I830" s="34">
        <v>2116</v>
      </c>
      <c r="J830" s="32">
        <v>2120104</v>
      </c>
      <c r="K830" s="32" t="s">
        <v>1239</v>
      </c>
      <c r="L830" s="32">
        <v>0</v>
      </c>
      <c r="M830" s="32">
        <f t="shared" si="28"/>
        <v>2116</v>
      </c>
      <c r="N830">
        <f t="shared" si="29"/>
        <v>-0.136578449905482</v>
      </c>
    </row>
    <row r="831" ht="18" customHeight="1" spans="1:14">
      <c r="A831" s="22">
        <v>2120105</v>
      </c>
      <c r="B831" s="29" t="s">
        <v>1240</v>
      </c>
      <c r="C831" s="30">
        <v>0</v>
      </c>
      <c r="D831" s="26">
        <v>0</v>
      </c>
      <c r="E831" s="26">
        <v>0</v>
      </c>
      <c r="F831" s="27"/>
      <c r="G831" s="28"/>
      <c r="H831" s="29" t="s">
        <v>1241</v>
      </c>
      <c r="I831" s="34">
        <v>0</v>
      </c>
      <c r="J831" s="32">
        <v>2120105</v>
      </c>
      <c r="K831" s="32" t="s">
        <v>1241</v>
      </c>
      <c r="L831" s="32">
        <v>0</v>
      </c>
      <c r="M831" s="32">
        <f t="shared" si="28"/>
        <v>0</v>
      </c>
      <c r="N831" t="e">
        <f t="shared" si="29"/>
        <v>#DIV/0!</v>
      </c>
    </row>
    <row r="832" ht="18" customHeight="1" spans="1:14">
      <c r="A832" s="22">
        <v>2120106</v>
      </c>
      <c r="B832" s="29" t="s">
        <v>1242</v>
      </c>
      <c r="C832" s="30">
        <v>560</v>
      </c>
      <c r="D832" s="26">
        <v>560</v>
      </c>
      <c r="E832" s="26">
        <v>114</v>
      </c>
      <c r="F832" s="27">
        <f>E832/D832</f>
        <v>0.203571428571429</v>
      </c>
      <c r="G832" s="28">
        <v>1.19230769230769</v>
      </c>
      <c r="H832" s="29" t="s">
        <v>1243</v>
      </c>
      <c r="I832" s="34">
        <v>52</v>
      </c>
      <c r="J832" s="32">
        <v>2120106</v>
      </c>
      <c r="K832" s="32" t="s">
        <v>1243</v>
      </c>
      <c r="L832" s="32">
        <v>0</v>
      </c>
      <c r="M832" s="32">
        <f t="shared" si="28"/>
        <v>52</v>
      </c>
      <c r="N832">
        <f t="shared" si="29"/>
        <v>1.19230769230769</v>
      </c>
    </row>
    <row r="833" ht="18" customHeight="1" spans="1:14">
      <c r="A833" s="22">
        <v>2120107</v>
      </c>
      <c r="B833" s="29" t="s">
        <v>1244</v>
      </c>
      <c r="C833" s="30">
        <v>0</v>
      </c>
      <c r="D833" s="26">
        <v>0</v>
      </c>
      <c r="E833" s="26">
        <v>0</v>
      </c>
      <c r="F833" s="27"/>
      <c r="G833" s="28"/>
      <c r="H833" s="29" t="s">
        <v>1245</v>
      </c>
      <c r="I833" s="34">
        <v>0</v>
      </c>
      <c r="J833" s="32">
        <v>2120107</v>
      </c>
      <c r="K833" s="32" t="s">
        <v>1245</v>
      </c>
      <c r="L833" s="32">
        <v>0</v>
      </c>
      <c r="M833" s="32">
        <f t="shared" si="28"/>
        <v>0</v>
      </c>
      <c r="N833" t="e">
        <f t="shared" si="29"/>
        <v>#DIV/0!</v>
      </c>
    </row>
    <row r="834" ht="18" customHeight="1" spans="1:14">
      <c r="A834" s="22">
        <v>2120109</v>
      </c>
      <c r="B834" s="29" t="s">
        <v>1246</v>
      </c>
      <c r="C834" s="30">
        <v>0</v>
      </c>
      <c r="D834" s="26">
        <v>0</v>
      </c>
      <c r="E834" s="26">
        <v>0</v>
      </c>
      <c r="F834" s="27"/>
      <c r="G834" s="28"/>
      <c r="H834" s="29" t="s">
        <v>1247</v>
      </c>
      <c r="I834" s="34">
        <v>0</v>
      </c>
      <c r="J834" s="32">
        <v>2120109</v>
      </c>
      <c r="K834" s="32" t="s">
        <v>1247</v>
      </c>
      <c r="L834" s="32">
        <v>0</v>
      </c>
      <c r="M834" s="32">
        <f t="shared" si="28"/>
        <v>0</v>
      </c>
      <c r="N834" t="e">
        <f t="shared" si="29"/>
        <v>#DIV/0!</v>
      </c>
    </row>
    <row r="835" ht="18" customHeight="1" spans="1:14">
      <c r="A835" s="22">
        <v>2120110</v>
      </c>
      <c r="B835" s="29" t="s">
        <v>1248</v>
      </c>
      <c r="C835" s="30">
        <v>0</v>
      </c>
      <c r="D835" s="26">
        <v>0</v>
      </c>
      <c r="E835" s="26">
        <v>0</v>
      </c>
      <c r="F835" s="27"/>
      <c r="G835" s="28"/>
      <c r="H835" s="29" t="s">
        <v>1249</v>
      </c>
      <c r="I835" s="34">
        <v>0</v>
      </c>
      <c r="J835" s="32">
        <v>2120110</v>
      </c>
      <c r="K835" s="32" t="s">
        <v>1249</v>
      </c>
      <c r="L835" s="32">
        <v>0</v>
      </c>
      <c r="M835" s="32">
        <f t="shared" si="28"/>
        <v>0</v>
      </c>
      <c r="N835" t="e">
        <f t="shared" si="29"/>
        <v>#DIV/0!</v>
      </c>
    </row>
    <row r="836" ht="18" customHeight="1" spans="1:14">
      <c r="A836" s="22">
        <v>2120199</v>
      </c>
      <c r="B836" s="29" t="s">
        <v>1250</v>
      </c>
      <c r="C836" s="30">
        <v>13955</v>
      </c>
      <c r="D836" s="26">
        <v>13955</v>
      </c>
      <c r="E836" s="26">
        <v>5835</v>
      </c>
      <c r="F836" s="27">
        <f>E836/D836</f>
        <v>0.41812970261555</v>
      </c>
      <c r="G836" s="28">
        <v>-0.0736624861089061</v>
      </c>
      <c r="H836" s="29" t="s">
        <v>1251</v>
      </c>
      <c r="I836" s="34">
        <v>6299</v>
      </c>
      <c r="J836" s="32">
        <v>2120199</v>
      </c>
      <c r="K836" s="32" t="s">
        <v>1251</v>
      </c>
      <c r="L836" s="32">
        <v>0</v>
      </c>
      <c r="M836" s="32">
        <f t="shared" si="28"/>
        <v>6299</v>
      </c>
      <c r="N836">
        <f t="shared" si="29"/>
        <v>-0.0736624861089061</v>
      </c>
    </row>
    <row r="837" ht="18" customHeight="1" spans="1:14">
      <c r="A837" s="22">
        <v>21202</v>
      </c>
      <c r="B837" s="23" t="s">
        <v>1252</v>
      </c>
      <c r="C837" s="24"/>
      <c r="D837" s="25"/>
      <c r="E837" s="26">
        <v>0</v>
      </c>
      <c r="F837" s="27"/>
      <c r="G837" s="28"/>
      <c r="H837" s="23" t="s">
        <v>1253</v>
      </c>
      <c r="I837" s="31">
        <f>I838</f>
        <v>0</v>
      </c>
      <c r="J837" s="32">
        <v>21202</v>
      </c>
      <c r="K837" s="32" t="s">
        <v>1253</v>
      </c>
      <c r="L837" s="32">
        <v>0</v>
      </c>
      <c r="M837" s="32">
        <f t="shared" ref="M837:M900" si="30">I837-L837</f>
        <v>0</v>
      </c>
      <c r="N837" t="e">
        <f t="shared" ref="N837:N900" si="31">E837/M837-1</f>
        <v>#DIV/0!</v>
      </c>
    </row>
    <row r="838" ht="18" customHeight="1" spans="1:14">
      <c r="A838" s="22">
        <v>2120201</v>
      </c>
      <c r="B838" s="29" t="s">
        <v>1254</v>
      </c>
      <c r="C838" s="30"/>
      <c r="D838" s="26"/>
      <c r="E838" s="26">
        <v>0</v>
      </c>
      <c r="F838" s="27"/>
      <c r="G838" s="28"/>
      <c r="H838" s="29" t="s">
        <v>1255</v>
      </c>
      <c r="I838" s="34">
        <v>0</v>
      </c>
      <c r="J838" s="32">
        <v>2120201</v>
      </c>
      <c r="K838" s="32" t="s">
        <v>1255</v>
      </c>
      <c r="L838" s="32">
        <v>0</v>
      </c>
      <c r="M838" s="32">
        <f t="shared" si="30"/>
        <v>0</v>
      </c>
      <c r="N838" t="e">
        <f t="shared" si="31"/>
        <v>#DIV/0!</v>
      </c>
    </row>
    <row r="839" ht="18" customHeight="1" spans="1:14">
      <c r="A839" s="22">
        <v>21203</v>
      </c>
      <c r="B839" s="23" t="s">
        <v>1256</v>
      </c>
      <c r="C839" s="24">
        <v>12706.43</v>
      </c>
      <c r="D839" s="25">
        <v>12706.43</v>
      </c>
      <c r="E839" s="26">
        <v>16052</v>
      </c>
      <c r="F839" s="27">
        <f>E839/D839</f>
        <v>1.26329740139441</v>
      </c>
      <c r="G839" s="28">
        <v>0.512769767222693</v>
      </c>
      <c r="H839" s="23" t="s">
        <v>1257</v>
      </c>
      <c r="I839" s="31">
        <f>SUM(I840:I841)</f>
        <v>24541</v>
      </c>
      <c r="J839" s="32">
        <v>21203</v>
      </c>
      <c r="K839" s="32" t="s">
        <v>1257</v>
      </c>
      <c r="L839" s="32">
        <v>13930</v>
      </c>
      <c r="M839" s="32">
        <f t="shared" si="30"/>
        <v>10611</v>
      </c>
      <c r="N839">
        <f t="shared" si="31"/>
        <v>0.512769767222693</v>
      </c>
    </row>
    <row r="840" ht="18" customHeight="1" spans="1:14">
      <c r="A840" s="22">
        <v>2120303</v>
      </c>
      <c r="B840" s="29" t="s">
        <v>1258</v>
      </c>
      <c r="C840" s="30">
        <v>11788.38</v>
      </c>
      <c r="D840" s="26">
        <v>11788.38</v>
      </c>
      <c r="E840" s="26">
        <v>13155</v>
      </c>
      <c r="F840" s="27">
        <f>E840/D840</f>
        <v>1.11592941523772</v>
      </c>
      <c r="G840" s="28">
        <v>0.774585188182922</v>
      </c>
      <c r="H840" s="29" t="s">
        <v>1259</v>
      </c>
      <c r="I840" s="34">
        <v>10916</v>
      </c>
      <c r="J840" s="32">
        <v>2120303</v>
      </c>
      <c r="K840" s="32" t="s">
        <v>1259</v>
      </c>
      <c r="L840" s="32">
        <v>3503</v>
      </c>
      <c r="M840" s="32">
        <f t="shared" si="30"/>
        <v>7413</v>
      </c>
      <c r="N840">
        <f t="shared" si="31"/>
        <v>0.774585188182922</v>
      </c>
    </row>
    <row r="841" ht="18" customHeight="1" spans="1:14">
      <c r="A841" s="22">
        <v>2120399</v>
      </c>
      <c r="B841" s="29" t="s">
        <v>1260</v>
      </c>
      <c r="C841" s="30">
        <v>918.05</v>
      </c>
      <c r="D841" s="26">
        <v>918.05</v>
      </c>
      <c r="E841" s="26">
        <v>2897</v>
      </c>
      <c r="F841" s="27">
        <f>E841/D841</f>
        <v>3.15560154675671</v>
      </c>
      <c r="G841" s="28">
        <v>-0.0941213258286429</v>
      </c>
      <c r="H841" s="29" t="s">
        <v>1261</v>
      </c>
      <c r="I841" s="34">
        <v>13625</v>
      </c>
      <c r="J841" s="32">
        <v>2120399</v>
      </c>
      <c r="K841" s="32" t="s">
        <v>1261</v>
      </c>
      <c r="L841" s="32">
        <v>10427</v>
      </c>
      <c r="M841" s="32">
        <f t="shared" si="30"/>
        <v>3198</v>
      </c>
      <c r="N841">
        <f t="shared" si="31"/>
        <v>-0.0941213258286429</v>
      </c>
    </row>
    <row r="842" ht="18" customHeight="1" spans="1:14">
      <c r="A842" s="22">
        <v>21205</v>
      </c>
      <c r="B842" s="23" t="s">
        <v>1262</v>
      </c>
      <c r="C842" s="24">
        <v>11825.49</v>
      </c>
      <c r="D842" s="25">
        <v>11825.49</v>
      </c>
      <c r="E842" s="26">
        <v>13784</v>
      </c>
      <c r="F842" s="27">
        <f>E842/D842</f>
        <v>1.16561766150916</v>
      </c>
      <c r="G842" s="28">
        <v>0.243257869576982</v>
      </c>
      <c r="H842" s="23" t="s">
        <v>1263</v>
      </c>
      <c r="I842" s="31">
        <f t="shared" ref="I842:I846" si="32">I843</f>
        <v>11087</v>
      </c>
      <c r="J842" s="32">
        <v>21205</v>
      </c>
      <c r="K842" s="32" t="s">
        <v>1263</v>
      </c>
      <c r="L842" s="32">
        <v>0</v>
      </c>
      <c r="M842" s="32">
        <f t="shared" si="30"/>
        <v>11087</v>
      </c>
      <c r="N842">
        <f t="shared" si="31"/>
        <v>0.243257869576982</v>
      </c>
    </row>
    <row r="843" ht="18" customHeight="1" spans="1:14">
      <c r="A843" s="22">
        <v>2120501</v>
      </c>
      <c r="B843" s="29" t="s">
        <v>1264</v>
      </c>
      <c r="C843" s="30">
        <v>11825.49</v>
      </c>
      <c r="D843" s="26">
        <v>11825.49</v>
      </c>
      <c r="E843" s="26">
        <v>13784</v>
      </c>
      <c r="F843" s="27">
        <f>E843/D843</f>
        <v>1.16561766150916</v>
      </c>
      <c r="G843" s="28">
        <v>0.243257869576982</v>
      </c>
      <c r="H843" s="29" t="s">
        <v>1265</v>
      </c>
      <c r="I843" s="34">
        <v>11087</v>
      </c>
      <c r="J843" s="32">
        <v>2120501</v>
      </c>
      <c r="K843" s="32" t="s">
        <v>1265</v>
      </c>
      <c r="L843" s="32">
        <v>0</v>
      </c>
      <c r="M843" s="32">
        <f t="shared" si="30"/>
        <v>11087</v>
      </c>
      <c r="N843">
        <f t="shared" si="31"/>
        <v>0.243257869576982</v>
      </c>
    </row>
    <row r="844" ht="18" customHeight="1" spans="1:14">
      <c r="A844" s="22">
        <v>21206</v>
      </c>
      <c r="B844" s="23" t="s">
        <v>1266</v>
      </c>
      <c r="C844" s="24">
        <v>0</v>
      </c>
      <c r="D844" s="25">
        <v>0</v>
      </c>
      <c r="E844" s="26">
        <v>0</v>
      </c>
      <c r="F844" s="27"/>
      <c r="G844" s="28"/>
      <c r="H844" s="23" t="s">
        <v>1267</v>
      </c>
      <c r="I844" s="31">
        <f t="shared" si="32"/>
        <v>0</v>
      </c>
      <c r="J844" s="32">
        <v>21206</v>
      </c>
      <c r="K844" s="32" t="s">
        <v>1267</v>
      </c>
      <c r="L844" s="32">
        <v>0</v>
      </c>
      <c r="M844" s="32">
        <f t="shared" si="30"/>
        <v>0</v>
      </c>
      <c r="N844" t="e">
        <f t="shared" si="31"/>
        <v>#DIV/0!</v>
      </c>
    </row>
    <row r="845" ht="18" customHeight="1" spans="1:14">
      <c r="A845" s="22">
        <v>2120601</v>
      </c>
      <c r="B845" s="29" t="s">
        <v>1268</v>
      </c>
      <c r="C845" s="30">
        <v>0</v>
      </c>
      <c r="D845" s="26">
        <v>0</v>
      </c>
      <c r="E845" s="26">
        <v>0</v>
      </c>
      <c r="F845" s="27"/>
      <c r="G845" s="28"/>
      <c r="H845" s="29" t="s">
        <v>1269</v>
      </c>
      <c r="I845" s="34">
        <v>0</v>
      </c>
      <c r="J845" s="32">
        <v>2120601</v>
      </c>
      <c r="K845" s="32" t="s">
        <v>1269</v>
      </c>
      <c r="L845" s="32">
        <v>0</v>
      </c>
      <c r="M845" s="32">
        <f t="shared" si="30"/>
        <v>0</v>
      </c>
      <c r="N845" t="e">
        <f t="shared" si="31"/>
        <v>#DIV/0!</v>
      </c>
    </row>
    <row r="846" ht="18" customHeight="1" spans="1:14">
      <c r="A846" s="22">
        <v>21299</v>
      </c>
      <c r="B846" s="23" t="s">
        <v>1270</v>
      </c>
      <c r="C846" s="24">
        <v>242082</v>
      </c>
      <c r="D846" s="25">
        <v>139632</v>
      </c>
      <c r="E846" s="26">
        <v>469</v>
      </c>
      <c r="F846" s="27">
        <f>E846/D846</f>
        <v>0.00335882892173714</v>
      </c>
      <c r="G846" s="28">
        <v>-0.775275515093436</v>
      </c>
      <c r="H846" s="23" t="s">
        <v>1271</v>
      </c>
      <c r="I846" s="31">
        <f t="shared" si="32"/>
        <v>7936</v>
      </c>
      <c r="J846" s="32">
        <v>21299</v>
      </c>
      <c r="K846" s="32" t="s">
        <v>1271</v>
      </c>
      <c r="L846" s="32">
        <v>5849</v>
      </c>
      <c r="M846" s="32">
        <f t="shared" si="30"/>
        <v>2087</v>
      </c>
      <c r="N846">
        <f t="shared" si="31"/>
        <v>-0.775275515093436</v>
      </c>
    </row>
    <row r="847" ht="18" customHeight="1" spans="1:14">
      <c r="A847" s="22">
        <v>2129999</v>
      </c>
      <c r="B847" s="29" t="s">
        <v>1272</v>
      </c>
      <c r="C847" s="30">
        <v>242082</v>
      </c>
      <c r="D847" s="26">
        <v>139632</v>
      </c>
      <c r="E847" s="26">
        <v>469</v>
      </c>
      <c r="F847" s="27">
        <f>E847/D847</f>
        <v>0.00335882892173714</v>
      </c>
      <c r="G847" s="28">
        <v>-0.775275515093436</v>
      </c>
      <c r="H847" s="29" t="s">
        <v>1273</v>
      </c>
      <c r="I847" s="34">
        <v>7936</v>
      </c>
      <c r="J847" s="32">
        <v>2129999</v>
      </c>
      <c r="K847" s="32" t="s">
        <v>1273</v>
      </c>
      <c r="L847" s="32">
        <v>5849</v>
      </c>
      <c r="M847" s="32">
        <f t="shared" si="30"/>
        <v>2087</v>
      </c>
      <c r="N847">
        <f t="shared" si="31"/>
        <v>-0.775275515093436</v>
      </c>
    </row>
    <row r="848" ht="18" customHeight="1" spans="1:14">
      <c r="A848" s="22">
        <v>213</v>
      </c>
      <c r="B848" s="23" t="s">
        <v>1274</v>
      </c>
      <c r="C848" s="24">
        <v>21510</v>
      </c>
      <c r="D848" s="25">
        <v>48447</v>
      </c>
      <c r="E848" s="26">
        <v>139378</v>
      </c>
      <c r="F848" s="27">
        <f>E848/D848</f>
        <v>2.87691704336698</v>
      </c>
      <c r="G848" s="28">
        <v>0.389167962364948</v>
      </c>
      <c r="H848" s="23" t="s">
        <v>1275</v>
      </c>
      <c r="I848" s="31">
        <f>I849+I875+I897+I925+I936+I943+I949+I952</f>
        <v>102872</v>
      </c>
      <c r="J848" s="32">
        <v>213</v>
      </c>
      <c r="K848" s="32" t="s">
        <v>1275</v>
      </c>
      <c r="L848" s="32">
        <v>2540</v>
      </c>
      <c r="M848" s="32">
        <f t="shared" si="30"/>
        <v>100332</v>
      </c>
      <c r="N848">
        <f t="shared" si="31"/>
        <v>0.389167962364948</v>
      </c>
    </row>
    <row r="849" ht="18" customHeight="1" spans="1:14">
      <c r="A849" s="22">
        <v>21301</v>
      </c>
      <c r="B849" s="23" t="s">
        <v>1276</v>
      </c>
      <c r="C849" s="24">
        <v>6170.4</v>
      </c>
      <c r="D849" s="25">
        <v>30107</v>
      </c>
      <c r="E849" s="26">
        <v>88142</v>
      </c>
      <c r="F849" s="27">
        <f>E849/D849</f>
        <v>2.92762480486266</v>
      </c>
      <c r="G849" s="28">
        <v>0.520292529796299</v>
      </c>
      <c r="H849" s="23" t="s">
        <v>1277</v>
      </c>
      <c r="I849" s="31">
        <f>SUM(I850:I874)</f>
        <v>59741</v>
      </c>
      <c r="J849" s="32">
        <v>21301</v>
      </c>
      <c r="K849" s="32" t="s">
        <v>1277</v>
      </c>
      <c r="L849" s="32">
        <v>1764</v>
      </c>
      <c r="M849" s="32">
        <f t="shared" si="30"/>
        <v>57977</v>
      </c>
      <c r="N849">
        <f t="shared" si="31"/>
        <v>0.520292529796299</v>
      </c>
    </row>
    <row r="850" ht="18" customHeight="1" spans="1:14">
      <c r="A850" s="22">
        <v>2130101</v>
      </c>
      <c r="B850" s="29" t="s">
        <v>13</v>
      </c>
      <c r="C850" s="30">
        <v>616.54</v>
      </c>
      <c r="D850" s="26">
        <v>616.54</v>
      </c>
      <c r="E850" s="26">
        <v>449</v>
      </c>
      <c r="F850" s="27">
        <f>E850/D850</f>
        <v>0.728257696175431</v>
      </c>
      <c r="G850" s="28">
        <v>-0.152830188679245</v>
      </c>
      <c r="H850" s="29" t="s">
        <v>14</v>
      </c>
      <c r="I850" s="34">
        <v>530</v>
      </c>
      <c r="J850" s="32">
        <v>2130101</v>
      </c>
      <c r="K850" s="32" t="s">
        <v>14</v>
      </c>
      <c r="L850" s="32">
        <v>0</v>
      </c>
      <c r="M850" s="32">
        <f t="shared" si="30"/>
        <v>530</v>
      </c>
      <c r="N850">
        <f t="shared" si="31"/>
        <v>-0.152830188679245</v>
      </c>
    </row>
    <row r="851" ht="18" customHeight="1" spans="1:14">
      <c r="A851" s="22">
        <v>2130102</v>
      </c>
      <c r="B851" s="29" t="s">
        <v>15</v>
      </c>
      <c r="C851" s="30">
        <v>0</v>
      </c>
      <c r="D851" s="26">
        <v>0</v>
      </c>
      <c r="E851" s="26">
        <v>0</v>
      </c>
      <c r="F851" s="27"/>
      <c r="G851" s="28"/>
      <c r="H851" s="29" t="s">
        <v>16</v>
      </c>
      <c r="I851" s="34">
        <v>0</v>
      </c>
      <c r="J851" s="32">
        <v>2130102</v>
      </c>
      <c r="K851" s="32" t="s">
        <v>16</v>
      </c>
      <c r="L851" s="32">
        <v>0</v>
      </c>
      <c r="M851" s="32">
        <f t="shared" si="30"/>
        <v>0</v>
      </c>
      <c r="N851" t="e">
        <f t="shared" si="31"/>
        <v>#DIV/0!</v>
      </c>
    </row>
    <row r="852" ht="18" customHeight="1" spans="1:14">
      <c r="A852" s="22">
        <v>2130103</v>
      </c>
      <c r="B852" s="29" t="s">
        <v>17</v>
      </c>
      <c r="C852" s="30">
        <v>0</v>
      </c>
      <c r="D852" s="26">
        <v>0</v>
      </c>
      <c r="E852" s="26">
        <v>0</v>
      </c>
      <c r="F852" s="27"/>
      <c r="G852" s="28"/>
      <c r="H852" s="29" t="s">
        <v>18</v>
      </c>
      <c r="I852" s="34">
        <v>0</v>
      </c>
      <c r="J852" s="32">
        <v>2130103</v>
      </c>
      <c r="K852" s="32" t="s">
        <v>18</v>
      </c>
      <c r="L852" s="32">
        <v>0</v>
      </c>
      <c r="M852" s="32">
        <f t="shared" si="30"/>
        <v>0</v>
      </c>
      <c r="N852" t="e">
        <f t="shared" si="31"/>
        <v>#DIV/0!</v>
      </c>
    </row>
    <row r="853" ht="18" customHeight="1" spans="1:14">
      <c r="A853" s="22">
        <v>2130104</v>
      </c>
      <c r="B853" s="29" t="s">
        <v>31</v>
      </c>
      <c r="C853" s="30">
        <v>4071.86</v>
      </c>
      <c r="D853" s="26">
        <v>4071.86</v>
      </c>
      <c r="E853" s="26">
        <v>4035</v>
      </c>
      <c r="F853" s="27">
        <f>E853/D853</f>
        <v>0.990947625900694</v>
      </c>
      <c r="G853" s="28">
        <v>-0.132444635562245</v>
      </c>
      <c r="H853" s="29" t="s">
        <v>32</v>
      </c>
      <c r="I853" s="34">
        <v>4651</v>
      </c>
      <c r="J853" s="32">
        <v>2130104</v>
      </c>
      <c r="K853" s="32" t="s">
        <v>32</v>
      </c>
      <c r="L853" s="32">
        <v>0</v>
      </c>
      <c r="M853" s="32">
        <f t="shared" si="30"/>
        <v>4651</v>
      </c>
      <c r="N853">
        <f t="shared" si="31"/>
        <v>-0.132444635562245</v>
      </c>
    </row>
    <row r="854" ht="18" customHeight="1" spans="1:14">
      <c r="A854" s="22">
        <v>2130105</v>
      </c>
      <c r="B854" s="29" t="s">
        <v>1278</v>
      </c>
      <c r="C854" s="30">
        <v>0</v>
      </c>
      <c r="D854" s="26">
        <v>0</v>
      </c>
      <c r="E854" s="26">
        <v>0</v>
      </c>
      <c r="F854" s="27"/>
      <c r="G854" s="28"/>
      <c r="H854" s="29" t="s">
        <v>1279</v>
      </c>
      <c r="I854" s="34">
        <v>0</v>
      </c>
      <c r="J854" s="32">
        <v>2130105</v>
      </c>
      <c r="K854" s="32" t="s">
        <v>1279</v>
      </c>
      <c r="L854" s="32">
        <v>0</v>
      </c>
      <c r="M854" s="32">
        <f t="shared" si="30"/>
        <v>0</v>
      </c>
      <c r="N854" t="e">
        <f t="shared" si="31"/>
        <v>#DIV/0!</v>
      </c>
    </row>
    <row r="855" ht="18" customHeight="1" spans="1:14">
      <c r="A855" s="22">
        <v>2130106</v>
      </c>
      <c r="B855" s="29" t="s">
        <v>1280</v>
      </c>
      <c r="C855" s="30">
        <v>20</v>
      </c>
      <c r="D855" s="26">
        <v>20</v>
      </c>
      <c r="E855" s="26">
        <v>0</v>
      </c>
      <c r="F855" s="27">
        <f>E855/D855</f>
        <v>0</v>
      </c>
      <c r="G855" s="28"/>
      <c r="H855" s="29" t="s">
        <v>1281</v>
      </c>
      <c r="I855" s="34">
        <v>0</v>
      </c>
      <c r="J855" s="32">
        <v>2130106</v>
      </c>
      <c r="K855" s="32" t="s">
        <v>1281</v>
      </c>
      <c r="L855" s="32">
        <v>0</v>
      </c>
      <c r="M855" s="32">
        <f t="shared" si="30"/>
        <v>0</v>
      </c>
      <c r="N855" t="e">
        <f t="shared" si="31"/>
        <v>#DIV/0!</v>
      </c>
    </row>
    <row r="856" ht="18" customHeight="1" spans="1:14">
      <c r="A856" s="22">
        <v>2130108</v>
      </c>
      <c r="B856" s="29" t="s">
        <v>1282</v>
      </c>
      <c r="C856" s="30">
        <v>325</v>
      </c>
      <c r="D856" s="26">
        <v>325</v>
      </c>
      <c r="E856" s="26">
        <v>587</v>
      </c>
      <c r="F856" s="27">
        <f>E856/D856</f>
        <v>1.80615384615385</v>
      </c>
      <c r="G856" s="28">
        <v>20.7407407407407</v>
      </c>
      <c r="H856" s="29" t="s">
        <v>1283</v>
      </c>
      <c r="I856" s="34">
        <v>27</v>
      </c>
      <c r="J856" s="32">
        <v>2130108</v>
      </c>
      <c r="K856" s="32" t="s">
        <v>1283</v>
      </c>
      <c r="L856" s="32">
        <v>0</v>
      </c>
      <c r="M856" s="32">
        <f t="shared" si="30"/>
        <v>27</v>
      </c>
      <c r="N856">
        <f t="shared" si="31"/>
        <v>20.7407407407407</v>
      </c>
    </row>
    <row r="857" ht="18" customHeight="1" spans="1:14">
      <c r="A857" s="22">
        <v>2130109</v>
      </c>
      <c r="B857" s="29" t="s">
        <v>1284</v>
      </c>
      <c r="C857" s="30">
        <v>37</v>
      </c>
      <c r="D857" s="26">
        <v>37</v>
      </c>
      <c r="E857" s="26">
        <v>118</v>
      </c>
      <c r="F857" s="27">
        <f>E857/D857</f>
        <v>3.18918918918919</v>
      </c>
      <c r="G857" s="28">
        <v>1.45833333333333</v>
      </c>
      <c r="H857" s="29" t="s">
        <v>1285</v>
      </c>
      <c r="I857" s="34">
        <v>48</v>
      </c>
      <c r="J857" s="32">
        <v>2130109</v>
      </c>
      <c r="K857" s="32" t="s">
        <v>1285</v>
      </c>
      <c r="L857" s="32">
        <v>0</v>
      </c>
      <c r="M857" s="32">
        <f t="shared" si="30"/>
        <v>48</v>
      </c>
      <c r="N857">
        <f t="shared" si="31"/>
        <v>1.45833333333333</v>
      </c>
    </row>
    <row r="858" ht="18" customHeight="1" spans="1:14">
      <c r="A858" s="22">
        <v>2130110</v>
      </c>
      <c r="B858" s="29" t="s">
        <v>1286</v>
      </c>
      <c r="C858" s="30">
        <v>320</v>
      </c>
      <c r="D858" s="26">
        <v>320</v>
      </c>
      <c r="E858" s="26">
        <v>342</v>
      </c>
      <c r="F858" s="27">
        <f>E858/D858</f>
        <v>1.06875</v>
      </c>
      <c r="G858" s="28">
        <v>1</v>
      </c>
      <c r="H858" s="29" t="s">
        <v>1287</v>
      </c>
      <c r="I858" s="34">
        <v>0</v>
      </c>
      <c r="J858" s="32">
        <v>2130110</v>
      </c>
      <c r="K858" s="32" t="s">
        <v>1287</v>
      </c>
      <c r="L858" s="32">
        <v>0</v>
      </c>
      <c r="M858" s="32">
        <f t="shared" si="30"/>
        <v>0</v>
      </c>
      <c r="N858" t="e">
        <f t="shared" si="31"/>
        <v>#DIV/0!</v>
      </c>
    </row>
    <row r="859" ht="18" customHeight="1" spans="1:14">
      <c r="A859" s="22">
        <v>2130111</v>
      </c>
      <c r="B859" s="29" t="s">
        <v>1288</v>
      </c>
      <c r="C859" s="30">
        <v>0</v>
      </c>
      <c r="D859" s="26">
        <v>0</v>
      </c>
      <c r="E859" s="26">
        <v>25</v>
      </c>
      <c r="F859" s="27">
        <v>0</v>
      </c>
      <c r="G859" s="28">
        <v>1</v>
      </c>
      <c r="H859" s="29" t="s">
        <v>1289</v>
      </c>
      <c r="I859" s="34">
        <v>0</v>
      </c>
      <c r="J859" s="32">
        <v>2130111</v>
      </c>
      <c r="K859" s="32" t="s">
        <v>1289</v>
      </c>
      <c r="L859" s="32">
        <v>0</v>
      </c>
      <c r="M859" s="32">
        <f t="shared" si="30"/>
        <v>0</v>
      </c>
      <c r="N859" t="e">
        <f t="shared" si="31"/>
        <v>#DIV/0!</v>
      </c>
    </row>
    <row r="860" ht="18" customHeight="1" spans="1:14">
      <c r="A860" s="22">
        <v>2130112</v>
      </c>
      <c r="B860" s="29" t="s">
        <v>1290</v>
      </c>
      <c r="C860" s="30">
        <v>0</v>
      </c>
      <c r="D860" s="26">
        <v>0</v>
      </c>
      <c r="E860" s="26">
        <v>0</v>
      </c>
      <c r="F860" s="27"/>
      <c r="G860" s="28"/>
      <c r="H860" s="29" t="s">
        <v>1291</v>
      </c>
      <c r="I860" s="34">
        <v>0</v>
      </c>
      <c r="J860" s="32">
        <v>2130112</v>
      </c>
      <c r="K860" s="32" t="s">
        <v>1291</v>
      </c>
      <c r="L860" s="32">
        <v>0</v>
      </c>
      <c r="M860" s="32">
        <f t="shared" si="30"/>
        <v>0</v>
      </c>
      <c r="N860" t="e">
        <f t="shared" si="31"/>
        <v>#DIV/0!</v>
      </c>
    </row>
    <row r="861" ht="18" customHeight="1" spans="1:14">
      <c r="A861" s="22">
        <v>2130114</v>
      </c>
      <c r="B861" s="29" t="s">
        <v>1292</v>
      </c>
      <c r="C861" s="30">
        <v>0</v>
      </c>
      <c r="D861" s="26">
        <v>0</v>
      </c>
      <c r="E861" s="26">
        <v>0</v>
      </c>
      <c r="F861" s="27"/>
      <c r="G861" s="28"/>
      <c r="H861" s="29" t="s">
        <v>1293</v>
      </c>
      <c r="I861" s="34">
        <v>0</v>
      </c>
      <c r="J861" s="32">
        <v>2130114</v>
      </c>
      <c r="K861" s="32" t="s">
        <v>1293</v>
      </c>
      <c r="L861" s="32">
        <v>0</v>
      </c>
      <c r="M861" s="32">
        <f t="shared" si="30"/>
        <v>0</v>
      </c>
      <c r="N861" t="e">
        <f t="shared" si="31"/>
        <v>#DIV/0!</v>
      </c>
    </row>
    <row r="862" ht="18" customHeight="1" spans="1:14">
      <c r="A862" s="22">
        <v>2130119</v>
      </c>
      <c r="B862" s="29" t="s">
        <v>1294</v>
      </c>
      <c r="C862" s="30">
        <v>0</v>
      </c>
      <c r="D862" s="26">
        <v>0</v>
      </c>
      <c r="E862" s="26">
        <v>135</v>
      </c>
      <c r="F862" s="27">
        <v>0</v>
      </c>
      <c r="G862" s="28">
        <v>-0.15625</v>
      </c>
      <c r="H862" s="29" t="s">
        <v>1295</v>
      </c>
      <c r="I862" s="34">
        <v>160</v>
      </c>
      <c r="J862" s="32">
        <v>2130119</v>
      </c>
      <c r="K862" s="32" t="s">
        <v>1295</v>
      </c>
      <c r="L862" s="32">
        <v>0</v>
      </c>
      <c r="M862" s="32">
        <f t="shared" si="30"/>
        <v>160</v>
      </c>
      <c r="N862">
        <f t="shared" si="31"/>
        <v>-0.15625</v>
      </c>
    </row>
    <row r="863" ht="18" customHeight="1" spans="1:14">
      <c r="A863" s="22">
        <v>2130120</v>
      </c>
      <c r="B863" s="29" t="s">
        <v>1296</v>
      </c>
      <c r="C863" s="30">
        <v>0</v>
      </c>
      <c r="D863" s="26">
        <v>0</v>
      </c>
      <c r="E863" s="26">
        <v>0</v>
      </c>
      <c r="F863" s="27"/>
      <c r="G863" s="28"/>
      <c r="H863" s="29" t="s">
        <v>1297</v>
      </c>
      <c r="I863" s="34">
        <v>0</v>
      </c>
      <c r="J863" s="32">
        <v>2130120</v>
      </c>
      <c r="K863" s="32" t="s">
        <v>1297</v>
      </c>
      <c r="L863" s="32">
        <v>0</v>
      </c>
      <c r="M863" s="32">
        <f t="shared" si="30"/>
        <v>0</v>
      </c>
      <c r="N863" t="e">
        <f t="shared" si="31"/>
        <v>#DIV/0!</v>
      </c>
    </row>
    <row r="864" ht="18" customHeight="1" spans="1:14">
      <c r="A864" s="22">
        <v>2130121</v>
      </c>
      <c r="B864" s="29" t="s">
        <v>1298</v>
      </c>
      <c r="C864" s="30">
        <v>0</v>
      </c>
      <c r="D864" s="26">
        <v>0</v>
      </c>
      <c r="E864" s="26">
        <v>0</v>
      </c>
      <c r="F864" s="27"/>
      <c r="G864" s="28"/>
      <c r="H864" s="29" t="s">
        <v>1299</v>
      </c>
      <c r="I864" s="34">
        <v>0</v>
      </c>
      <c r="J864" s="32">
        <v>2130121</v>
      </c>
      <c r="K864" s="32" t="s">
        <v>1299</v>
      </c>
      <c r="L864" s="32">
        <v>0</v>
      </c>
      <c r="M864" s="32">
        <f t="shared" si="30"/>
        <v>0</v>
      </c>
      <c r="N864" t="e">
        <f t="shared" si="31"/>
        <v>#DIV/0!</v>
      </c>
    </row>
    <row r="865" ht="18" customHeight="1" spans="1:14">
      <c r="A865" s="22">
        <v>2130122</v>
      </c>
      <c r="B865" s="29" t="s">
        <v>1300</v>
      </c>
      <c r="C865" s="30">
        <v>56</v>
      </c>
      <c r="D865" s="26">
        <v>56</v>
      </c>
      <c r="E865" s="26">
        <v>44408</v>
      </c>
      <c r="F865" s="27">
        <f>E865/D865</f>
        <v>793</v>
      </c>
      <c r="G865" s="28">
        <v>0.223226090788894</v>
      </c>
      <c r="H865" s="29" t="s">
        <v>1301</v>
      </c>
      <c r="I865" s="34">
        <v>37730</v>
      </c>
      <c r="J865" s="32">
        <v>2130122</v>
      </c>
      <c r="K865" s="32" t="s">
        <v>1301</v>
      </c>
      <c r="L865" s="32">
        <v>1426</v>
      </c>
      <c r="M865" s="32">
        <f t="shared" si="30"/>
        <v>36304</v>
      </c>
      <c r="N865">
        <f t="shared" si="31"/>
        <v>0.223226090788894</v>
      </c>
    </row>
    <row r="866" ht="18" customHeight="1" spans="1:14">
      <c r="A866" s="22">
        <v>2130124</v>
      </c>
      <c r="B866" s="29" t="s">
        <v>1302</v>
      </c>
      <c r="C866" s="30">
        <v>0</v>
      </c>
      <c r="D866" s="26">
        <v>0</v>
      </c>
      <c r="E866" s="26">
        <v>0</v>
      </c>
      <c r="F866" s="27"/>
      <c r="G866" s="28"/>
      <c r="H866" s="29" t="s">
        <v>1303</v>
      </c>
      <c r="I866" s="34">
        <v>0</v>
      </c>
      <c r="J866" s="32">
        <v>2130124</v>
      </c>
      <c r="K866" s="32" t="s">
        <v>1303</v>
      </c>
      <c r="L866" s="32">
        <v>0</v>
      </c>
      <c r="M866" s="32">
        <f t="shared" si="30"/>
        <v>0</v>
      </c>
      <c r="N866" t="e">
        <f t="shared" si="31"/>
        <v>#DIV/0!</v>
      </c>
    </row>
    <row r="867" ht="18" customHeight="1" spans="1:14">
      <c r="A867" s="22">
        <v>2130125</v>
      </c>
      <c r="B867" s="29" t="s">
        <v>1304</v>
      </c>
      <c r="C867" s="30">
        <v>0</v>
      </c>
      <c r="D867" s="26">
        <v>0</v>
      </c>
      <c r="E867" s="26">
        <v>0</v>
      </c>
      <c r="F867" s="27"/>
      <c r="G867" s="28"/>
      <c r="H867" s="29" t="s">
        <v>1305</v>
      </c>
      <c r="I867" s="34">
        <v>0</v>
      </c>
      <c r="J867" s="32">
        <v>2130125</v>
      </c>
      <c r="K867" s="32" t="s">
        <v>1305</v>
      </c>
      <c r="L867" s="32">
        <v>0</v>
      </c>
      <c r="M867" s="32">
        <f t="shared" si="30"/>
        <v>0</v>
      </c>
      <c r="N867" t="e">
        <f t="shared" si="31"/>
        <v>#DIV/0!</v>
      </c>
    </row>
    <row r="868" ht="18" customHeight="1" spans="1:14">
      <c r="A868" s="22">
        <v>2130126</v>
      </c>
      <c r="B868" s="29" t="s">
        <v>1306</v>
      </c>
      <c r="C868" s="30">
        <v>724</v>
      </c>
      <c r="D868" s="26">
        <v>10723</v>
      </c>
      <c r="E868" s="26">
        <v>7869</v>
      </c>
      <c r="F868" s="27">
        <f>E868/D868</f>
        <v>0.733843140912058</v>
      </c>
      <c r="G868" s="28">
        <v>3.18341307814992</v>
      </c>
      <c r="H868" s="29" t="s">
        <v>1307</v>
      </c>
      <c r="I868" s="34">
        <v>1881</v>
      </c>
      <c r="J868" s="32">
        <v>2130126</v>
      </c>
      <c r="K868" s="32" t="s">
        <v>1307</v>
      </c>
      <c r="L868" s="32">
        <v>0</v>
      </c>
      <c r="M868" s="32">
        <f t="shared" si="30"/>
        <v>1881</v>
      </c>
      <c r="N868">
        <f t="shared" si="31"/>
        <v>3.18341307814992</v>
      </c>
    </row>
    <row r="869" ht="18" customHeight="1" spans="1:14">
      <c r="A869" s="22">
        <v>2130135</v>
      </c>
      <c r="B869" s="29" t="s">
        <v>1308</v>
      </c>
      <c r="C869" s="30">
        <v>0</v>
      </c>
      <c r="D869" s="26">
        <v>0</v>
      </c>
      <c r="E869" s="26">
        <v>2927</v>
      </c>
      <c r="F869" s="27">
        <v>0</v>
      </c>
      <c r="G869" s="28">
        <v>0.494892747701736</v>
      </c>
      <c r="H869" s="29" t="s">
        <v>1309</v>
      </c>
      <c r="I869" s="34">
        <v>2091</v>
      </c>
      <c r="J869" s="32">
        <v>2130135</v>
      </c>
      <c r="K869" s="32" t="s">
        <v>1309</v>
      </c>
      <c r="L869" s="32">
        <v>133</v>
      </c>
      <c r="M869" s="32">
        <f t="shared" si="30"/>
        <v>1958</v>
      </c>
      <c r="N869">
        <f t="shared" si="31"/>
        <v>0.494892747701736</v>
      </c>
    </row>
    <row r="870" ht="18" customHeight="1" spans="1:14">
      <c r="A870" s="22">
        <v>2130142</v>
      </c>
      <c r="B870" s="29" t="s">
        <v>1310</v>
      </c>
      <c r="C870" s="30">
        <v>0</v>
      </c>
      <c r="D870" s="26">
        <v>0</v>
      </c>
      <c r="E870" s="26">
        <v>97</v>
      </c>
      <c r="F870" s="27">
        <v>0</v>
      </c>
      <c r="G870" s="28">
        <v>1</v>
      </c>
      <c r="H870" s="29" t="s">
        <v>1311</v>
      </c>
      <c r="I870" s="34">
        <v>0</v>
      </c>
      <c r="J870" s="32">
        <v>2130142</v>
      </c>
      <c r="K870" s="32" t="s">
        <v>1311</v>
      </c>
      <c r="L870" s="32">
        <v>0</v>
      </c>
      <c r="M870" s="32">
        <f t="shared" si="30"/>
        <v>0</v>
      </c>
      <c r="N870" t="e">
        <f t="shared" si="31"/>
        <v>#DIV/0!</v>
      </c>
    </row>
    <row r="871" ht="18" customHeight="1" spans="1:14">
      <c r="A871" s="22">
        <v>2130148</v>
      </c>
      <c r="B871" s="29" t="s">
        <v>1312</v>
      </c>
      <c r="C871" s="30">
        <v>0</v>
      </c>
      <c r="D871" s="26">
        <v>0</v>
      </c>
      <c r="E871" s="26">
        <v>0</v>
      </c>
      <c r="F871" s="27"/>
      <c r="G871" s="28"/>
      <c r="H871" s="29" t="s">
        <v>1313</v>
      </c>
      <c r="I871" s="34">
        <v>0</v>
      </c>
      <c r="J871" s="32">
        <v>2130148</v>
      </c>
      <c r="K871" s="32" t="s">
        <v>1313</v>
      </c>
      <c r="L871" s="32">
        <v>0</v>
      </c>
      <c r="M871" s="32">
        <f t="shared" si="30"/>
        <v>0</v>
      </c>
      <c r="N871" t="e">
        <f t="shared" si="31"/>
        <v>#DIV/0!</v>
      </c>
    </row>
    <row r="872" ht="18" customHeight="1" spans="1:14">
      <c r="A872" s="22">
        <v>2130152</v>
      </c>
      <c r="B872" s="29" t="s">
        <v>1314</v>
      </c>
      <c r="C872" s="30">
        <v>0</v>
      </c>
      <c r="D872" s="26">
        <v>0</v>
      </c>
      <c r="E872" s="26">
        <v>0</v>
      </c>
      <c r="F872" s="27"/>
      <c r="G872" s="28"/>
      <c r="H872" s="29" t="s">
        <v>1315</v>
      </c>
      <c r="I872" s="34">
        <v>0</v>
      </c>
      <c r="J872" s="32">
        <v>2130152</v>
      </c>
      <c r="K872" s="32" t="s">
        <v>1315</v>
      </c>
      <c r="L872" s="32">
        <v>0</v>
      </c>
      <c r="M872" s="32">
        <f t="shared" si="30"/>
        <v>0</v>
      </c>
      <c r="N872" t="e">
        <f t="shared" si="31"/>
        <v>#DIV/0!</v>
      </c>
    </row>
    <row r="873" ht="18" customHeight="1" spans="1:14">
      <c r="A873" s="22">
        <v>2130153</v>
      </c>
      <c r="B873" s="29" t="s">
        <v>1316</v>
      </c>
      <c r="C873" s="30">
        <v>0</v>
      </c>
      <c r="D873" s="26">
        <v>5157</v>
      </c>
      <c r="E873" s="26">
        <v>10825</v>
      </c>
      <c r="F873" s="27">
        <f>E873/D873</f>
        <v>2.09908861741322</v>
      </c>
      <c r="G873" s="28">
        <v>1.75866462793068</v>
      </c>
      <c r="H873" s="29" t="s">
        <v>1317</v>
      </c>
      <c r="I873" s="34">
        <v>3924</v>
      </c>
      <c r="J873" s="32">
        <v>2130153</v>
      </c>
      <c r="K873" s="32" t="s">
        <v>1317</v>
      </c>
      <c r="L873" s="32">
        <v>0</v>
      </c>
      <c r="M873" s="32">
        <f t="shared" si="30"/>
        <v>3924</v>
      </c>
      <c r="N873">
        <f t="shared" si="31"/>
        <v>1.75866462793068</v>
      </c>
    </row>
    <row r="874" ht="18" customHeight="1" spans="1:14">
      <c r="A874" s="22">
        <v>2130199</v>
      </c>
      <c r="B874" s="29" t="s">
        <v>1318</v>
      </c>
      <c r="C874" s="30"/>
      <c r="D874" s="26">
        <v>8780</v>
      </c>
      <c r="E874" s="26">
        <v>16325</v>
      </c>
      <c r="F874" s="27">
        <f>E874/D874</f>
        <v>1.85933940774487</v>
      </c>
      <c r="G874" s="28">
        <v>0.921944902283965</v>
      </c>
      <c r="H874" s="29" t="s">
        <v>1319</v>
      </c>
      <c r="I874" s="34">
        <v>8699</v>
      </c>
      <c r="J874" s="32">
        <v>2130199</v>
      </c>
      <c r="K874" s="32" t="s">
        <v>1319</v>
      </c>
      <c r="L874" s="32">
        <v>205</v>
      </c>
      <c r="M874" s="32">
        <f t="shared" si="30"/>
        <v>8494</v>
      </c>
      <c r="N874">
        <f t="shared" si="31"/>
        <v>0.921944902283965</v>
      </c>
    </row>
    <row r="875" ht="18" customHeight="1" spans="1:14">
      <c r="A875" s="22">
        <v>21302</v>
      </c>
      <c r="B875" s="23" t="s">
        <v>1320</v>
      </c>
      <c r="C875" s="24">
        <v>4990.84</v>
      </c>
      <c r="D875" s="25">
        <v>4990.84</v>
      </c>
      <c r="E875" s="26">
        <v>3900</v>
      </c>
      <c r="F875" s="27">
        <f>E875/D875</f>
        <v>0.781431582659432</v>
      </c>
      <c r="G875" s="28">
        <v>-0.439252336448598</v>
      </c>
      <c r="H875" s="23" t="s">
        <v>1321</v>
      </c>
      <c r="I875" s="31">
        <f>SUM(I876:I896)</f>
        <v>6955</v>
      </c>
      <c r="J875" s="32">
        <v>21302</v>
      </c>
      <c r="K875" s="32" t="s">
        <v>1321</v>
      </c>
      <c r="L875" s="32">
        <v>0</v>
      </c>
      <c r="M875" s="32">
        <f t="shared" si="30"/>
        <v>6955</v>
      </c>
      <c r="N875">
        <f t="shared" si="31"/>
        <v>-0.439252336448598</v>
      </c>
    </row>
    <row r="876" ht="18" customHeight="1" spans="1:14">
      <c r="A876" s="22">
        <v>2130201</v>
      </c>
      <c r="B876" s="29" t="s">
        <v>13</v>
      </c>
      <c r="C876" s="30">
        <v>117.72</v>
      </c>
      <c r="D876" s="26">
        <v>117.72</v>
      </c>
      <c r="E876" s="26">
        <v>126</v>
      </c>
      <c r="F876" s="27">
        <f>E876/D876</f>
        <v>1.07033639143731</v>
      </c>
      <c r="G876" s="28">
        <v>0.177570093457944</v>
      </c>
      <c r="H876" s="29" t="s">
        <v>14</v>
      </c>
      <c r="I876" s="34">
        <v>107</v>
      </c>
      <c r="J876" s="32">
        <v>2130201</v>
      </c>
      <c r="K876" s="32" t="s">
        <v>14</v>
      </c>
      <c r="L876" s="32">
        <v>0</v>
      </c>
      <c r="M876" s="32">
        <f t="shared" si="30"/>
        <v>107</v>
      </c>
      <c r="N876">
        <f t="shared" si="31"/>
        <v>0.177570093457944</v>
      </c>
    </row>
    <row r="877" ht="18" customHeight="1" spans="1:14">
      <c r="A877" s="22">
        <v>2130202</v>
      </c>
      <c r="B877" s="29" t="s">
        <v>15</v>
      </c>
      <c r="C877" s="30">
        <v>0</v>
      </c>
      <c r="D877" s="26">
        <v>0</v>
      </c>
      <c r="E877" s="26">
        <v>23</v>
      </c>
      <c r="F877" s="27">
        <v>0</v>
      </c>
      <c r="G877" s="28">
        <v>-0.603448275862069</v>
      </c>
      <c r="H877" s="29" t="s">
        <v>16</v>
      </c>
      <c r="I877" s="34">
        <v>58</v>
      </c>
      <c r="J877" s="32">
        <v>2130202</v>
      </c>
      <c r="K877" s="32" t="s">
        <v>16</v>
      </c>
      <c r="L877" s="32">
        <v>0</v>
      </c>
      <c r="M877" s="32">
        <f t="shared" si="30"/>
        <v>58</v>
      </c>
      <c r="N877">
        <f t="shared" si="31"/>
        <v>-0.603448275862069</v>
      </c>
    </row>
    <row r="878" ht="18" customHeight="1" spans="1:14">
      <c r="A878" s="22">
        <v>2130203</v>
      </c>
      <c r="B878" s="29" t="s">
        <v>17</v>
      </c>
      <c r="C878" s="30">
        <v>0</v>
      </c>
      <c r="D878" s="26">
        <v>0</v>
      </c>
      <c r="E878" s="26">
        <v>0</v>
      </c>
      <c r="F878" s="27"/>
      <c r="G878" s="28"/>
      <c r="H878" s="29" t="s">
        <v>18</v>
      </c>
      <c r="I878" s="34">
        <v>0</v>
      </c>
      <c r="J878" s="32">
        <v>2130203</v>
      </c>
      <c r="K878" s="32" t="s">
        <v>18</v>
      </c>
      <c r="L878" s="32">
        <v>0</v>
      </c>
      <c r="M878" s="32">
        <f t="shared" si="30"/>
        <v>0</v>
      </c>
      <c r="N878" t="e">
        <f t="shared" si="31"/>
        <v>#DIV/0!</v>
      </c>
    </row>
    <row r="879" ht="18" customHeight="1" spans="1:14">
      <c r="A879" s="22">
        <v>2130204</v>
      </c>
      <c r="B879" s="29" t="s">
        <v>1322</v>
      </c>
      <c r="C879" s="30">
        <v>4534.48</v>
      </c>
      <c r="D879" s="26">
        <v>4534.48</v>
      </c>
      <c r="E879" s="26">
        <v>2362</v>
      </c>
      <c r="F879" s="27">
        <f>E879/D879</f>
        <v>0.520897655298954</v>
      </c>
      <c r="G879" s="28">
        <v>0.0785388127853881</v>
      </c>
      <c r="H879" s="29" t="s">
        <v>1323</v>
      </c>
      <c r="I879" s="34">
        <v>2190</v>
      </c>
      <c r="J879" s="32">
        <v>2130204</v>
      </c>
      <c r="K879" s="32" t="s">
        <v>1323</v>
      </c>
      <c r="L879" s="32">
        <v>0</v>
      </c>
      <c r="M879" s="32">
        <f t="shared" si="30"/>
        <v>2190</v>
      </c>
      <c r="N879">
        <f t="shared" si="31"/>
        <v>0.0785388127853881</v>
      </c>
    </row>
    <row r="880" ht="18" customHeight="1" spans="1:14">
      <c r="A880" s="22">
        <v>2130205</v>
      </c>
      <c r="B880" s="29" t="s">
        <v>1324</v>
      </c>
      <c r="C880" s="30">
        <v>0</v>
      </c>
      <c r="D880" s="26">
        <v>0</v>
      </c>
      <c r="E880" s="26">
        <v>45</v>
      </c>
      <c r="F880" s="27">
        <v>0</v>
      </c>
      <c r="G880" s="28">
        <v>-0.536082474226804</v>
      </c>
      <c r="H880" s="29" t="s">
        <v>1325</v>
      </c>
      <c r="I880" s="34">
        <v>97</v>
      </c>
      <c r="J880" s="32">
        <v>2130205</v>
      </c>
      <c r="K880" s="32" t="s">
        <v>1325</v>
      </c>
      <c r="L880" s="32">
        <v>0</v>
      </c>
      <c r="M880" s="32">
        <f t="shared" si="30"/>
        <v>97</v>
      </c>
      <c r="N880">
        <f t="shared" si="31"/>
        <v>-0.536082474226804</v>
      </c>
    </row>
    <row r="881" ht="18" customHeight="1" spans="1:14">
      <c r="A881" s="22">
        <v>2130206</v>
      </c>
      <c r="B881" s="29" t="s">
        <v>1326</v>
      </c>
      <c r="C881" s="30">
        <v>0</v>
      </c>
      <c r="D881" s="26">
        <v>0</v>
      </c>
      <c r="E881" s="26">
        <v>0</v>
      </c>
      <c r="F881" s="27"/>
      <c r="G881" s="28"/>
      <c r="H881" s="29" t="s">
        <v>1327</v>
      </c>
      <c r="I881" s="34">
        <v>0</v>
      </c>
      <c r="J881" s="32">
        <v>2130206</v>
      </c>
      <c r="K881" s="32" t="s">
        <v>1327</v>
      </c>
      <c r="L881" s="32">
        <v>0</v>
      </c>
      <c r="M881" s="32">
        <f t="shared" si="30"/>
        <v>0</v>
      </c>
      <c r="N881" t="e">
        <f t="shared" si="31"/>
        <v>#DIV/0!</v>
      </c>
    </row>
    <row r="882" ht="18" customHeight="1" spans="1:14">
      <c r="A882" s="22">
        <v>2130207</v>
      </c>
      <c r="B882" s="29" t="s">
        <v>1328</v>
      </c>
      <c r="C882" s="30">
        <v>0</v>
      </c>
      <c r="D882" s="26">
        <v>0</v>
      </c>
      <c r="E882" s="26">
        <v>35</v>
      </c>
      <c r="F882" s="27">
        <v>0</v>
      </c>
      <c r="G882" s="28">
        <v>1.1875</v>
      </c>
      <c r="H882" s="29" t="s">
        <v>1329</v>
      </c>
      <c r="I882" s="34">
        <v>16</v>
      </c>
      <c r="J882" s="32">
        <v>2130207</v>
      </c>
      <c r="K882" s="32" t="s">
        <v>1329</v>
      </c>
      <c r="L882" s="32">
        <v>0</v>
      </c>
      <c r="M882" s="32">
        <f t="shared" si="30"/>
        <v>16</v>
      </c>
      <c r="N882">
        <f t="shared" si="31"/>
        <v>1.1875</v>
      </c>
    </row>
    <row r="883" ht="18" customHeight="1" spans="1:14">
      <c r="A883" s="22">
        <v>2130209</v>
      </c>
      <c r="B883" s="29" t="s">
        <v>1330</v>
      </c>
      <c r="C883" s="30">
        <v>0</v>
      </c>
      <c r="D883" s="26">
        <v>0</v>
      </c>
      <c r="E883" s="26">
        <v>0</v>
      </c>
      <c r="F883" s="27"/>
      <c r="G883" s="28">
        <v>-1</v>
      </c>
      <c r="H883" s="29" t="s">
        <v>1331</v>
      </c>
      <c r="I883" s="34">
        <v>116</v>
      </c>
      <c r="J883" s="32">
        <v>2130209</v>
      </c>
      <c r="K883" s="32" t="s">
        <v>1331</v>
      </c>
      <c r="L883" s="32">
        <v>0</v>
      </c>
      <c r="M883" s="32">
        <f t="shared" si="30"/>
        <v>116</v>
      </c>
      <c r="N883">
        <f t="shared" si="31"/>
        <v>-1</v>
      </c>
    </row>
    <row r="884" ht="18" customHeight="1" spans="1:14">
      <c r="A884" s="22">
        <v>2130211</v>
      </c>
      <c r="B884" s="29" t="s">
        <v>1332</v>
      </c>
      <c r="C884" s="30">
        <v>0</v>
      </c>
      <c r="D884" s="26">
        <v>0</v>
      </c>
      <c r="E884" s="26">
        <v>7</v>
      </c>
      <c r="F884" s="27">
        <v>0</v>
      </c>
      <c r="G884" s="28">
        <v>2.5</v>
      </c>
      <c r="H884" s="29" t="s">
        <v>1333</v>
      </c>
      <c r="I884" s="34">
        <v>2</v>
      </c>
      <c r="J884" s="32">
        <v>2130211</v>
      </c>
      <c r="K884" s="32" t="s">
        <v>1333</v>
      </c>
      <c r="L884" s="32">
        <v>0</v>
      </c>
      <c r="M884" s="32">
        <f t="shared" si="30"/>
        <v>2</v>
      </c>
      <c r="N884">
        <f t="shared" si="31"/>
        <v>2.5</v>
      </c>
    </row>
    <row r="885" ht="18" customHeight="1" spans="1:14">
      <c r="A885" s="22">
        <v>2130212</v>
      </c>
      <c r="B885" s="29" t="s">
        <v>1334</v>
      </c>
      <c r="C885" s="30">
        <v>13.59</v>
      </c>
      <c r="D885" s="26">
        <v>13.59</v>
      </c>
      <c r="E885" s="26">
        <v>13</v>
      </c>
      <c r="F885" s="27">
        <f>E885/D885</f>
        <v>0.956585724797645</v>
      </c>
      <c r="G885" s="28">
        <v>-0.0714285714285714</v>
      </c>
      <c r="H885" s="29" t="s">
        <v>1335</v>
      </c>
      <c r="I885" s="34">
        <v>14</v>
      </c>
      <c r="J885" s="32">
        <v>2130212</v>
      </c>
      <c r="K885" s="32" t="s">
        <v>1335</v>
      </c>
      <c r="L885" s="32">
        <v>0</v>
      </c>
      <c r="M885" s="32">
        <f t="shared" si="30"/>
        <v>14</v>
      </c>
      <c r="N885">
        <f t="shared" si="31"/>
        <v>-0.0714285714285714</v>
      </c>
    </row>
    <row r="886" ht="18" customHeight="1" spans="1:14">
      <c r="A886" s="22">
        <v>2130213</v>
      </c>
      <c r="B886" s="29" t="s">
        <v>1336</v>
      </c>
      <c r="C886" s="30">
        <v>0</v>
      </c>
      <c r="D886" s="26">
        <v>0</v>
      </c>
      <c r="E886" s="26">
        <v>0</v>
      </c>
      <c r="F886" s="27"/>
      <c r="G886" s="28"/>
      <c r="H886" s="29" t="s">
        <v>1337</v>
      </c>
      <c r="I886" s="34">
        <v>0</v>
      </c>
      <c r="J886" s="32">
        <v>2130213</v>
      </c>
      <c r="K886" s="32" t="s">
        <v>1337</v>
      </c>
      <c r="L886" s="32">
        <v>0</v>
      </c>
      <c r="M886" s="32">
        <f t="shared" si="30"/>
        <v>0</v>
      </c>
      <c r="N886" t="e">
        <f t="shared" si="31"/>
        <v>#DIV/0!</v>
      </c>
    </row>
    <row r="887" ht="18" customHeight="1" spans="1:14">
      <c r="A887" s="22">
        <v>2130217</v>
      </c>
      <c r="B887" s="29" t="s">
        <v>1338</v>
      </c>
      <c r="C887" s="30">
        <v>0</v>
      </c>
      <c r="D887" s="26">
        <v>0</v>
      </c>
      <c r="E887" s="26">
        <v>0</v>
      </c>
      <c r="F887" s="27"/>
      <c r="G887" s="28"/>
      <c r="H887" s="29" t="s">
        <v>1339</v>
      </c>
      <c r="I887" s="34">
        <v>0</v>
      </c>
      <c r="J887" s="32">
        <v>2130217</v>
      </c>
      <c r="K887" s="32" t="s">
        <v>1339</v>
      </c>
      <c r="L887" s="32">
        <v>0</v>
      </c>
      <c r="M887" s="32">
        <f t="shared" si="30"/>
        <v>0</v>
      </c>
      <c r="N887" t="e">
        <f t="shared" si="31"/>
        <v>#DIV/0!</v>
      </c>
    </row>
    <row r="888" ht="18" customHeight="1" spans="1:14">
      <c r="A888" s="22">
        <v>2130220</v>
      </c>
      <c r="B888" s="29" t="s">
        <v>297</v>
      </c>
      <c r="C888" s="30">
        <v>0</v>
      </c>
      <c r="D888" s="26">
        <v>0</v>
      </c>
      <c r="E888" s="26">
        <v>0</v>
      </c>
      <c r="F888" s="27"/>
      <c r="G888" s="28"/>
      <c r="H888" s="29" t="s">
        <v>1340</v>
      </c>
      <c r="I888" s="34">
        <v>0</v>
      </c>
      <c r="J888" s="32">
        <v>2130220</v>
      </c>
      <c r="K888" s="32" t="s">
        <v>1340</v>
      </c>
      <c r="L888" s="32">
        <v>0</v>
      </c>
      <c r="M888" s="32">
        <f t="shared" si="30"/>
        <v>0</v>
      </c>
      <c r="N888" t="e">
        <f t="shared" si="31"/>
        <v>#DIV/0!</v>
      </c>
    </row>
    <row r="889" ht="18" customHeight="1" spans="1:14">
      <c r="A889" s="22">
        <v>2130221</v>
      </c>
      <c r="B889" s="29" t="s">
        <v>1341</v>
      </c>
      <c r="C889" s="30">
        <v>0</v>
      </c>
      <c r="D889" s="26">
        <v>0</v>
      </c>
      <c r="E889" s="26">
        <v>435</v>
      </c>
      <c r="F889" s="27">
        <v>0</v>
      </c>
      <c r="G889" s="28">
        <v>0.283185840707965</v>
      </c>
      <c r="H889" s="29" t="s">
        <v>1342</v>
      </c>
      <c r="I889" s="34">
        <v>339</v>
      </c>
      <c r="J889" s="32">
        <v>2130221</v>
      </c>
      <c r="K889" s="32" t="s">
        <v>1342</v>
      </c>
      <c r="L889" s="32">
        <v>0</v>
      </c>
      <c r="M889" s="32">
        <f t="shared" si="30"/>
        <v>339</v>
      </c>
      <c r="N889">
        <f t="shared" si="31"/>
        <v>0.283185840707965</v>
      </c>
    </row>
    <row r="890" ht="18" customHeight="1" spans="1:14">
      <c r="A890" s="22">
        <v>2130223</v>
      </c>
      <c r="B890" s="29" t="s">
        <v>1343</v>
      </c>
      <c r="C890" s="30">
        <v>0</v>
      </c>
      <c r="D890" s="26">
        <v>0</v>
      </c>
      <c r="E890" s="26">
        <v>0</v>
      </c>
      <c r="F890" s="27"/>
      <c r="G890" s="28"/>
      <c r="H890" s="29" t="s">
        <v>1344</v>
      </c>
      <c r="I890" s="34">
        <v>0</v>
      </c>
      <c r="J890" s="32">
        <v>2130223</v>
      </c>
      <c r="K890" s="32" t="s">
        <v>1344</v>
      </c>
      <c r="L890" s="32">
        <v>0</v>
      </c>
      <c r="M890" s="32">
        <f t="shared" si="30"/>
        <v>0</v>
      </c>
      <c r="N890" t="e">
        <f t="shared" si="31"/>
        <v>#DIV/0!</v>
      </c>
    </row>
    <row r="891" ht="18" customHeight="1" spans="1:14">
      <c r="A891" s="22">
        <v>2130226</v>
      </c>
      <c r="B891" s="29" t="s">
        <v>1345</v>
      </c>
      <c r="C891" s="30">
        <v>0</v>
      </c>
      <c r="D891" s="26">
        <v>0</v>
      </c>
      <c r="E891" s="26">
        <v>0</v>
      </c>
      <c r="F891" s="27"/>
      <c r="G891" s="28">
        <v>-1</v>
      </c>
      <c r="H891" s="29" t="s">
        <v>1346</v>
      </c>
      <c r="I891" s="34">
        <v>20</v>
      </c>
      <c r="J891" s="32">
        <v>2130226</v>
      </c>
      <c r="K891" s="32" t="s">
        <v>1346</v>
      </c>
      <c r="L891" s="32">
        <v>0</v>
      </c>
      <c r="M891" s="32">
        <f t="shared" si="30"/>
        <v>20</v>
      </c>
      <c r="N891">
        <f t="shared" si="31"/>
        <v>-1</v>
      </c>
    </row>
    <row r="892" ht="18" customHeight="1" spans="1:14">
      <c r="A892" s="22">
        <v>2130227</v>
      </c>
      <c r="B892" s="29" t="s">
        <v>1347</v>
      </c>
      <c r="C892" s="30">
        <v>0</v>
      </c>
      <c r="D892" s="26">
        <v>0</v>
      </c>
      <c r="E892" s="26">
        <v>0</v>
      </c>
      <c r="F892" s="27"/>
      <c r="G892" s="28"/>
      <c r="H892" s="29" t="s">
        <v>1348</v>
      </c>
      <c r="I892" s="34">
        <v>0</v>
      </c>
      <c r="J892" s="32">
        <v>2130227</v>
      </c>
      <c r="K892" s="32" t="s">
        <v>1348</v>
      </c>
      <c r="L892" s="32">
        <v>0</v>
      </c>
      <c r="M892" s="32">
        <f t="shared" si="30"/>
        <v>0</v>
      </c>
      <c r="N892" t="e">
        <f t="shared" si="31"/>
        <v>#DIV/0!</v>
      </c>
    </row>
    <row r="893" ht="18" customHeight="1" spans="1:14">
      <c r="A893" s="22">
        <v>2130234</v>
      </c>
      <c r="B893" s="29" t="s">
        <v>1349</v>
      </c>
      <c r="C893" s="30">
        <v>17</v>
      </c>
      <c r="D893" s="26">
        <v>17</v>
      </c>
      <c r="E893" s="26">
        <v>34</v>
      </c>
      <c r="F893" s="27">
        <f>E893/D893</f>
        <v>2</v>
      </c>
      <c r="G893" s="28">
        <v>0</v>
      </c>
      <c r="H893" s="29" t="s">
        <v>1350</v>
      </c>
      <c r="I893" s="34">
        <v>34</v>
      </c>
      <c r="J893" s="32">
        <v>2130234</v>
      </c>
      <c r="K893" s="32" t="s">
        <v>1350</v>
      </c>
      <c r="L893" s="32">
        <v>0</v>
      </c>
      <c r="M893" s="32">
        <f t="shared" si="30"/>
        <v>34</v>
      </c>
      <c r="N893">
        <f t="shared" si="31"/>
        <v>0</v>
      </c>
    </row>
    <row r="894" ht="18" customHeight="1" spans="1:14">
      <c r="A894" s="22">
        <v>2130236</v>
      </c>
      <c r="B894" s="29" t="s">
        <v>1351</v>
      </c>
      <c r="C894" s="30">
        <v>0</v>
      </c>
      <c r="D894" s="26">
        <v>0</v>
      </c>
      <c r="E894" s="26">
        <v>0</v>
      </c>
      <c r="F894" s="27"/>
      <c r="G894" s="28"/>
      <c r="H894" s="29" t="s">
        <v>1352</v>
      </c>
      <c r="I894" s="34">
        <v>0</v>
      </c>
      <c r="J894" s="32">
        <v>2130236</v>
      </c>
      <c r="K894" s="32" t="s">
        <v>1352</v>
      </c>
      <c r="L894" s="32">
        <v>0</v>
      </c>
      <c r="M894" s="32">
        <f t="shared" si="30"/>
        <v>0</v>
      </c>
      <c r="N894" t="e">
        <f t="shared" si="31"/>
        <v>#DIV/0!</v>
      </c>
    </row>
    <row r="895" ht="18" customHeight="1" spans="1:14">
      <c r="A895" s="22">
        <v>2130237</v>
      </c>
      <c r="B895" s="29" t="s">
        <v>1290</v>
      </c>
      <c r="C895" s="30">
        <v>0</v>
      </c>
      <c r="D895" s="26">
        <v>0</v>
      </c>
      <c r="E895" s="26">
        <v>0</v>
      </c>
      <c r="F895" s="27"/>
      <c r="G895" s="28"/>
      <c r="H895" s="29" t="s">
        <v>1291</v>
      </c>
      <c r="I895" s="34">
        <v>0</v>
      </c>
      <c r="J895" s="32">
        <v>2130237</v>
      </c>
      <c r="K895" s="32" t="s">
        <v>1291</v>
      </c>
      <c r="L895" s="32">
        <v>0</v>
      </c>
      <c r="M895" s="32">
        <f t="shared" si="30"/>
        <v>0</v>
      </c>
      <c r="N895" t="e">
        <f t="shared" si="31"/>
        <v>#DIV/0!</v>
      </c>
    </row>
    <row r="896" ht="18" customHeight="1" spans="1:14">
      <c r="A896" s="22">
        <v>2130299</v>
      </c>
      <c r="B896" s="29" t="s">
        <v>1353</v>
      </c>
      <c r="C896" s="30">
        <v>308.05</v>
      </c>
      <c r="D896" s="26">
        <v>308.05</v>
      </c>
      <c r="E896" s="26">
        <v>820</v>
      </c>
      <c r="F896" s="27">
        <f>E896/D896</f>
        <v>2.66190553481578</v>
      </c>
      <c r="G896" s="28">
        <v>-0.793033821302373</v>
      </c>
      <c r="H896" s="29" t="s">
        <v>1354</v>
      </c>
      <c r="I896" s="34">
        <v>3962</v>
      </c>
      <c r="J896" s="32">
        <v>2130299</v>
      </c>
      <c r="K896" s="32" t="s">
        <v>1354</v>
      </c>
      <c r="L896" s="32">
        <v>0</v>
      </c>
      <c r="M896" s="32">
        <f t="shared" si="30"/>
        <v>3962</v>
      </c>
      <c r="N896">
        <f t="shared" si="31"/>
        <v>-0.793033821302373</v>
      </c>
    </row>
    <row r="897" ht="18" customHeight="1" spans="1:14">
      <c r="A897" s="22">
        <v>21303</v>
      </c>
      <c r="B897" s="23" t="s">
        <v>1355</v>
      </c>
      <c r="C897" s="24">
        <v>4542.35</v>
      </c>
      <c r="D897" s="25">
        <v>4542.35</v>
      </c>
      <c r="E897" s="26">
        <v>9030</v>
      </c>
      <c r="F897" s="27">
        <f>E897/D897</f>
        <v>1.98795777516043</v>
      </c>
      <c r="G897" s="28">
        <v>-0.0636665284114475</v>
      </c>
      <c r="H897" s="23" t="s">
        <v>1356</v>
      </c>
      <c r="I897" s="31">
        <f>SUM(I898:I924)</f>
        <v>9644</v>
      </c>
      <c r="J897" s="32">
        <v>21303</v>
      </c>
      <c r="K897" s="32" t="s">
        <v>1356</v>
      </c>
      <c r="L897" s="32">
        <v>0</v>
      </c>
      <c r="M897" s="32">
        <f t="shared" si="30"/>
        <v>9644</v>
      </c>
      <c r="N897">
        <f t="shared" si="31"/>
        <v>-0.0636665284114475</v>
      </c>
    </row>
    <row r="898" ht="18" customHeight="1" spans="1:14">
      <c r="A898" s="22">
        <v>2130301</v>
      </c>
      <c r="B898" s="29" t="s">
        <v>13</v>
      </c>
      <c r="C898" s="30">
        <v>166.79</v>
      </c>
      <c r="D898" s="26">
        <v>166.79</v>
      </c>
      <c r="E898" s="26">
        <v>125</v>
      </c>
      <c r="F898" s="27">
        <f>E898/D898</f>
        <v>0.749445410396307</v>
      </c>
      <c r="G898" s="28">
        <v>-0.48559670781893</v>
      </c>
      <c r="H898" s="29" t="s">
        <v>14</v>
      </c>
      <c r="I898" s="34">
        <v>243</v>
      </c>
      <c r="J898" s="32">
        <v>2130301</v>
      </c>
      <c r="K898" s="32" t="s">
        <v>14</v>
      </c>
      <c r="L898" s="32">
        <v>0</v>
      </c>
      <c r="M898" s="32">
        <f t="shared" si="30"/>
        <v>243</v>
      </c>
      <c r="N898">
        <f t="shared" si="31"/>
        <v>-0.48559670781893</v>
      </c>
    </row>
    <row r="899" ht="18" customHeight="1" spans="1:14">
      <c r="A899" s="22">
        <v>2130302</v>
      </c>
      <c r="B899" s="29" t="s">
        <v>15</v>
      </c>
      <c r="C899" s="30">
        <v>0</v>
      </c>
      <c r="D899" s="26">
        <v>0</v>
      </c>
      <c r="E899" s="26">
        <v>0</v>
      </c>
      <c r="F899" s="27"/>
      <c r="G899" s="28"/>
      <c r="H899" s="29" t="s">
        <v>16</v>
      </c>
      <c r="I899" s="34">
        <v>0</v>
      </c>
      <c r="J899" s="32">
        <v>2130302</v>
      </c>
      <c r="K899" s="32" t="s">
        <v>16</v>
      </c>
      <c r="L899" s="32">
        <v>0</v>
      </c>
      <c r="M899" s="32">
        <f t="shared" si="30"/>
        <v>0</v>
      </c>
      <c r="N899" t="e">
        <f t="shared" si="31"/>
        <v>#DIV/0!</v>
      </c>
    </row>
    <row r="900" ht="18" customHeight="1" spans="1:14">
      <c r="A900" s="22">
        <v>2130303</v>
      </c>
      <c r="B900" s="29" t="s">
        <v>17</v>
      </c>
      <c r="C900" s="30">
        <v>0</v>
      </c>
      <c r="D900" s="26">
        <v>0</v>
      </c>
      <c r="E900" s="26">
        <v>10</v>
      </c>
      <c r="F900" s="27">
        <v>0</v>
      </c>
      <c r="G900" s="28">
        <v>1</v>
      </c>
      <c r="H900" s="29" t="s">
        <v>18</v>
      </c>
      <c r="I900" s="34">
        <v>0</v>
      </c>
      <c r="J900" s="32">
        <v>2130303</v>
      </c>
      <c r="K900" s="32" t="s">
        <v>18</v>
      </c>
      <c r="L900" s="32">
        <v>0</v>
      </c>
      <c r="M900" s="32">
        <f t="shared" si="30"/>
        <v>0</v>
      </c>
      <c r="N900" t="e">
        <f t="shared" si="31"/>
        <v>#DIV/0!</v>
      </c>
    </row>
    <row r="901" ht="18" customHeight="1" spans="1:14">
      <c r="A901" s="22">
        <v>2130304</v>
      </c>
      <c r="B901" s="29" t="s">
        <v>1357</v>
      </c>
      <c r="C901" s="30">
        <v>3397.86</v>
      </c>
      <c r="D901" s="26">
        <v>3397.86</v>
      </c>
      <c r="E901" s="26">
        <v>3781</v>
      </c>
      <c r="F901" s="27">
        <f>E901/D901</f>
        <v>1.11275920726575</v>
      </c>
      <c r="G901" s="28">
        <v>0.138512496236074</v>
      </c>
      <c r="H901" s="29" t="s">
        <v>1358</v>
      </c>
      <c r="I901" s="34">
        <v>3321</v>
      </c>
      <c r="J901" s="32">
        <v>2130304</v>
      </c>
      <c r="K901" s="32" t="s">
        <v>1358</v>
      </c>
      <c r="L901" s="32">
        <v>0</v>
      </c>
      <c r="M901" s="32">
        <f t="shared" ref="M901:M964" si="33">I901-L901</f>
        <v>3321</v>
      </c>
      <c r="N901">
        <f t="shared" ref="N901:N964" si="34">E901/M901-1</f>
        <v>0.138512496236074</v>
      </c>
    </row>
    <row r="902" ht="18" customHeight="1" spans="1:14">
      <c r="A902" s="22">
        <v>2130305</v>
      </c>
      <c r="B902" s="29" t="s">
        <v>1359</v>
      </c>
      <c r="C902" s="30">
        <v>150</v>
      </c>
      <c r="D902" s="26">
        <v>150</v>
      </c>
      <c r="E902" s="26">
        <v>2159</v>
      </c>
      <c r="F902" s="27">
        <f>E902/D902</f>
        <v>14.3933333333333</v>
      </c>
      <c r="G902" s="28">
        <v>-0.115888615888616</v>
      </c>
      <c r="H902" s="29" t="s">
        <v>1360</v>
      </c>
      <c r="I902" s="34">
        <v>2442</v>
      </c>
      <c r="J902" s="32">
        <v>2130305</v>
      </c>
      <c r="K902" s="32" t="s">
        <v>1360</v>
      </c>
      <c r="L902" s="32">
        <v>0</v>
      </c>
      <c r="M902" s="32">
        <f t="shared" si="33"/>
        <v>2442</v>
      </c>
      <c r="N902">
        <f t="shared" si="34"/>
        <v>-0.115888615888616</v>
      </c>
    </row>
    <row r="903" ht="18" customHeight="1" spans="1:14">
      <c r="A903" s="22">
        <v>2130306</v>
      </c>
      <c r="B903" s="29" t="s">
        <v>1361</v>
      </c>
      <c r="C903" s="30">
        <v>0</v>
      </c>
      <c r="D903" s="26">
        <v>0</v>
      </c>
      <c r="E903" s="26">
        <v>61</v>
      </c>
      <c r="F903" s="27">
        <v>0</v>
      </c>
      <c r="G903" s="28">
        <v>0.525</v>
      </c>
      <c r="H903" s="29" t="s">
        <v>1362</v>
      </c>
      <c r="I903" s="34">
        <v>40</v>
      </c>
      <c r="J903" s="32">
        <v>2130306</v>
      </c>
      <c r="K903" s="32" t="s">
        <v>1362</v>
      </c>
      <c r="L903" s="32">
        <v>0</v>
      </c>
      <c r="M903" s="32">
        <f t="shared" si="33"/>
        <v>40</v>
      </c>
      <c r="N903">
        <f t="shared" si="34"/>
        <v>0.525</v>
      </c>
    </row>
    <row r="904" ht="18" customHeight="1" spans="1:14">
      <c r="A904" s="22">
        <v>2130307</v>
      </c>
      <c r="B904" s="29" t="s">
        <v>1363</v>
      </c>
      <c r="C904" s="30">
        <v>0</v>
      </c>
      <c r="D904" s="26">
        <v>0</v>
      </c>
      <c r="E904" s="26">
        <v>0</v>
      </c>
      <c r="F904" s="27"/>
      <c r="G904" s="28"/>
      <c r="H904" s="29" t="s">
        <v>1364</v>
      </c>
      <c r="I904" s="34">
        <v>0</v>
      </c>
      <c r="J904" s="32">
        <v>2130307</v>
      </c>
      <c r="K904" s="32" t="s">
        <v>1364</v>
      </c>
      <c r="L904" s="32">
        <v>0</v>
      </c>
      <c r="M904" s="32">
        <f t="shared" si="33"/>
        <v>0</v>
      </c>
      <c r="N904" t="e">
        <f t="shared" si="34"/>
        <v>#DIV/0!</v>
      </c>
    </row>
    <row r="905" ht="18" customHeight="1" spans="1:14">
      <c r="A905" s="22">
        <v>2130308</v>
      </c>
      <c r="B905" s="29" t="s">
        <v>1365</v>
      </c>
      <c r="C905" s="30">
        <v>0</v>
      </c>
      <c r="D905" s="26">
        <v>0</v>
      </c>
      <c r="E905" s="26">
        <v>268</v>
      </c>
      <c r="F905" s="27">
        <v>0</v>
      </c>
      <c r="G905" s="28">
        <v>1</v>
      </c>
      <c r="H905" s="29" t="s">
        <v>1366</v>
      </c>
      <c r="I905" s="34">
        <v>0</v>
      </c>
      <c r="J905" s="32">
        <v>2130308</v>
      </c>
      <c r="K905" s="32" t="s">
        <v>1366</v>
      </c>
      <c r="L905" s="32">
        <v>0</v>
      </c>
      <c r="M905" s="32">
        <f t="shared" si="33"/>
        <v>0</v>
      </c>
      <c r="N905" t="e">
        <f t="shared" si="34"/>
        <v>#DIV/0!</v>
      </c>
    </row>
    <row r="906" ht="18" customHeight="1" spans="1:14">
      <c r="A906" s="22">
        <v>2130309</v>
      </c>
      <c r="B906" s="29" t="s">
        <v>1367</v>
      </c>
      <c r="C906" s="30">
        <v>0</v>
      </c>
      <c r="D906" s="26">
        <v>0</v>
      </c>
      <c r="E906" s="26">
        <v>0</v>
      </c>
      <c r="F906" s="27"/>
      <c r="G906" s="28"/>
      <c r="H906" s="29" t="s">
        <v>1368</v>
      </c>
      <c r="I906" s="34">
        <v>0</v>
      </c>
      <c r="J906" s="32">
        <v>2130309</v>
      </c>
      <c r="K906" s="32" t="s">
        <v>1368</v>
      </c>
      <c r="L906" s="32">
        <v>0</v>
      </c>
      <c r="M906" s="32">
        <f t="shared" si="33"/>
        <v>0</v>
      </c>
      <c r="N906" t="e">
        <f t="shared" si="34"/>
        <v>#DIV/0!</v>
      </c>
    </row>
    <row r="907" ht="18" customHeight="1" spans="1:14">
      <c r="A907" s="22">
        <v>2130310</v>
      </c>
      <c r="B907" s="29" t="s">
        <v>1369</v>
      </c>
      <c r="C907" s="30">
        <v>0</v>
      </c>
      <c r="D907" s="26">
        <v>0</v>
      </c>
      <c r="E907" s="26">
        <v>0</v>
      </c>
      <c r="F907" s="27"/>
      <c r="G907" s="28"/>
      <c r="H907" s="29" t="s">
        <v>1370</v>
      </c>
      <c r="I907" s="34">
        <v>0</v>
      </c>
      <c r="J907" s="32">
        <v>2130310</v>
      </c>
      <c r="K907" s="32" t="s">
        <v>1370</v>
      </c>
      <c r="L907" s="32">
        <v>0</v>
      </c>
      <c r="M907" s="32">
        <f t="shared" si="33"/>
        <v>0</v>
      </c>
      <c r="N907" t="e">
        <f t="shared" si="34"/>
        <v>#DIV/0!</v>
      </c>
    </row>
    <row r="908" ht="18" customHeight="1" spans="1:14">
      <c r="A908" s="22">
        <v>2130311</v>
      </c>
      <c r="B908" s="29" t="s">
        <v>1371</v>
      </c>
      <c r="C908" s="30">
        <v>720</v>
      </c>
      <c r="D908" s="26">
        <v>720</v>
      </c>
      <c r="E908" s="26">
        <v>799</v>
      </c>
      <c r="F908" s="27">
        <f>E908/D908</f>
        <v>1.10972222222222</v>
      </c>
      <c r="G908" s="28">
        <v>0.280448717948718</v>
      </c>
      <c r="H908" s="29" t="s">
        <v>1372</v>
      </c>
      <c r="I908" s="34">
        <v>624</v>
      </c>
      <c r="J908" s="32">
        <v>2130311</v>
      </c>
      <c r="K908" s="32" t="s">
        <v>1372</v>
      </c>
      <c r="L908" s="32">
        <v>0</v>
      </c>
      <c r="M908" s="32">
        <f t="shared" si="33"/>
        <v>624</v>
      </c>
      <c r="N908">
        <f t="shared" si="34"/>
        <v>0.280448717948718</v>
      </c>
    </row>
    <row r="909" ht="18" customHeight="1" spans="1:14">
      <c r="A909" s="22">
        <v>2130312</v>
      </c>
      <c r="B909" s="29" t="s">
        <v>1373</v>
      </c>
      <c r="C909" s="30">
        <v>0</v>
      </c>
      <c r="D909" s="26">
        <v>0</v>
      </c>
      <c r="E909" s="26">
        <v>0</v>
      </c>
      <c r="F909" s="27"/>
      <c r="G909" s="28"/>
      <c r="H909" s="29" t="s">
        <v>1374</v>
      </c>
      <c r="I909" s="34">
        <v>0</v>
      </c>
      <c r="J909" s="32">
        <v>2130312</v>
      </c>
      <c r="K909" s="32" t="s">
        <v>1374</v>
      </c>
      <c r="L909" s="32">
        <v>0</v>
      </c>
      <c r="M909" s="32">
        <f t="shared" si="33"/>
        <v>0</v>
      </c>
      <c r="N909" t="e">
        <f t="shared" si="34"/>
        <v>#DIV/0!</v>
      </c>
    </row>
    <row r="910" ht="18" customHeight="1" spans="1:14">
      <c r="A910" s="22">
        <v>2130313</v>
      </c>
      <c r="B910" s="29" t="s">
        <v>1375</v>
      </c>
      <c r="C910" s="30">
        <v>0</v>
      </c>
      <c r="D910" s="26">
        <v>0</v>
      </c>
      <c r="E910" s="26">
        <v>0</v>
      </c>
      <c r="F910" s="27"/>
      <c r="G910" s="28"/>
      <c r="H910" s="29" t="s">
        <v>1376</v>
      </c>
      <c r="I910" s="34">
        <v>0</v>
      </c>
      <c r="J910" s="32">
        <v>2130313</v>
      </c>
      <c r="K910" s="32" t="s">
        <v>1376</v>
      </c>
      <c r="L910" s="32">
        <v>0</v>
      </c>
      <c r="M910" s="32">
        <f t="shared" si="33"/>
        <v>0</v>
      </c>
      <c r="N910" t="e">
        <f t="shared" si="34"/>
        <v>#DIV/0!</v>
      </c>
    </row>
    <row r="911" ht="18" customHeight="1" spans="1:14">
      <c r="A911" s="22">
        <v>2130314</v>
      </c>
      <c r="B911" s="29" t="s">
        <v>1377</v>
      </c>
      <c r="C911" s="30">
        <v>107.7</v>
      </c>
      <c r="D911" s="26">
        <v>107.7</v>
      </c>
      <c r="E911" s="26">
        <v>325</v>
      </c>
      <c r="F911" s="27">
        <f>E911/D911</f>
        <v>3.01764159702878</v>
      </c>
      <c r="G911" s="28">
        <v>-0.669379450661241</v>
      </c>
      <c r="H911" s="29" t="s">
        <v>1378</v>
      </c>
      <c r="I911" s="34">
        <v>983</v>
      </c>
      <c r="J911" s="32">
        <v>2130314</v>
      </c>
      <c r="K911" s="32" t="s">
        <v>1378</v>
      </c>
      <c r="L911" s="32">
        <v>0</v>
      </c>
      <c r="M911" s="32">
        <f t="shared" si="33"/>
        <v>983</v>
      </c>
      <c r="N911">
        <f t="shared" si="34"/>
        <v>-0.669379450661241</v>
      </c>
    </row>
    <row r="912" ht="18" customHeight="1" spans="1:14">
      <c r="A912" s="22">
        <v>2130315</v>
      </c>
      <c r="B912" s="29" t="s">
        <v>1379</v>
      </c>
      <c r="C912" s="30">
        <v>0</v>
      </c>
      <c r="D912" s="26">
        <v>0</v>
      </c>
      <c r="E912" s="26">
        <v>0</v>
      </c>
      <c r="F912" s="27"/>
      <c r="G912" s="28"/>
      <c r="H912" s="29" t="s">
        <v>1380</v>
      </c>
      <c r="I912" s="34">
        <v>0</v>
      </c>
      <c r="J912" s="32">
        <v>2130315</v>
      </c>
      <c r="K912" s="32" t="s">
        <v>1380</v>
      </c>
      <c r="L912" s="32">
        <v>0</v>
      </c>
      <c r="M912" s="32">
        <f t="shared" si="33"/>
        <v>0</v>
      </c>
      <c r="N912" t="e">
        <f t="shared" si="34"/>
        <v>#DIV/0!</v>
      </c>
    </row>
    <row r="913" ht="18" customHeight="1" spans="1:14">
      <c r="A913" s="22">
        <v>2130316</v>
      </c>
      <c r="B913" s="29" t="s">
        <v>1381</v>
      </c>
      <c r="C913" s="30">
        <v>0</v>
      </c>
      <c r="D913" s="26">
        <v>0</v>
      </c>
      <c r="E913" s="26">
        <v>0</v>
      </c>
      <c r="F913" s="27"/>
      <c r="G913" s="28"/>
      <c r="H913" s="29" t="s">
        <v>1382</v>
      </c>
      <c r="I913" s="34">
        <v>0</v>
      </c>
      <c r="J913" s="32">
        <v>2130316</v>
      </c>
      <c r="K913" s="32" t="s">
        <v>1382</v>
      </c>
      <c r="L913" s="32">
        <v>0</v>
      </c>
      <c r="M913" s="32">
        <f t="shared" si="33"/>
        <v>0</v>
      </c>
      <c r="N913" t="e">
        <f t="shared" si="34"/>
        <v>#DIV/0!</v>
      </c>
    </row>
    <row r="914" ht="18" customHeight="1" spans="1:14">
      <c r="A914" s="22">
        <v>2130317</v>
      </c>
      <c r="B914" s="29" t="s">
        <v>1383</v>
      </c>
      <c r="C914" s="30">
        <v>0</v>
      </c>
      <c r="D914" s="26">
        <v>0</v>
      </c>
      <c r="E914" s="26">
        <v>0</v>
      </c>
      <c r="F914" s="27"/>
      <c r="G914" s="28"/>
      <c r="H914" s="29" t="s">
        <v>1384</v>
      </c>
      <c r="I914" s="34">
        <v>0</v>
      </c>
      <c r="J914" s="32">
        <v>2130317</v>
      </c>
      <c r="K914" s="32" t="s">
        <v>1384</v>
      </c>
      <c r="L914" s="32">
        <v>0</v>
      </c>
      <c r="M914" s="32">
        <f t="shared" si="33"/>
        <v>0</v>
      </c>
      <c r="N914" t="e">
        <f t="shared" si="34"/>
        <v>#DIV/0!</v>
      </c>
    </row>
    <row r="915" ht="18" customHeight="1" spans="1:14">
      <c r="A915" s="22">
        <v>2130318</v>
      </c>
      <c r="B915" s="29" t="s">
        <v>1385</v>
      </c>
      <c r="C915" s="30">
        <v>0</v>
      </c>
      <c r="D915" s="26">
        <v>0</v>
      </c>
      <c r="E915" s="26">
        <v>0</v>
      </c>
      <c r="F915" s="27"/>
      <c r="G915" s="28"/>
      <c r="H915" s="29" t="s">
        <v>1386</v>
      </c>
      <c r="I915" s="34">
        <v>0</v>
      </c>
      <c r="J915" s="32">
        <v>2130318</v>
      </c>
      <c r="K915" s="32" t="s">
        <v>1386</v>
      </c>
      <c r="L915" s="32">
        <v>0</v>
      </c>
      <c r="M915" s="32">
        <f t="shared" si="33"/>
        <v>0</v>
      </c>
      <c r="N915" t="e">
        <f t="shared" si="34"/>
        <v>#DIV/0!</v>
      </c>
    </row>
    <row r="916" ht="18" customHeight="1" spans="1:14">
      <c r="A916" s="22">
        <v>2130319</v>
      </c>
      <c r="B916" s="29" t="s">
        <v>1387</v>
      </c>
      <c r="C916" s="30">
        <v>0</v>
      </c>
      <c r="D916" s="26">
        <v>0</v>
      </c>
      <c r="E916" s="26">
        <v>0</v>
      </c>
      <c r="F916" s="27"/>
      <c r="G916" s="28"/>
      <c r="H916" s="29" t="s">
        <v>1388</v>
      </c>
      <c r="I916" s="34">
        <v>0</v>
      </c>
      <c r="J916" s="32">
        <v>2130319</v>
      </c>
      <c r="K916" s="32" t="s">
        <v>1388</v>
      </c>
      <c r="L916" s="32">
        <v>0</v>
      </c>
      <c r="M916" s="32">
        <f t="shared" si="33"/>
        <v>0</v>
      </c>
      <c r="N916" t="e">
        <f t="shared" si="34"/>
        <v>#DIV/0!</v>
      </c>
    </row>
    <row r="917" ht="18" customHeight="1" spans="1:14">
      <c r="A917" s="22">
        <v>2130321</v>
      </c>
      <c r="B917" s="29" t="s">
        <v>1389</v>
      </c>
      <c r="C917" s="30">
        <v>0</v>
      </c>
      <c r="D917" s="26">
        <v>0</v>
      </c>
      <c r="E917" s="26">
        <v>80</v>
      </c>
      <c r="F917" s="27">
        <v>0</v>
      </c>
      <c r="G917" s="28">
        <v>-0.2</v>
      </c>
      <c r="H917" s="29" t="s">
        <v>1390</v>
      </c>
      <c r="I917" s="34">
        <v>100</v>
      </c>
      <c r="J917" s="32">
        <v>2130321</v>
      </c>
      <c r="K917" s="32" t="s">
        <v>1390</v>
      </c>
      <c r="L917" s="32">
        <v>0</v>
      </c>
      <c r="M917" s="32">
        <f t="shared" si="33"/>
        <v>100</v>
      </c>
      <c r="N917">
        <f t="shared" si="34"/>
        <v>-0.2</v>
      </c>
    </row>
    <row r="918" ht="18" customHeight="1" spans="1:14">
      <c r="A918" s="22">
        <v>2130322</v>
      </c>
      <c r="B918" s="29" t="s">
        <v>1391</v>
      </c>
      <c r="C918" s="30">
        <v>0</v>
      </c>
      <c r="D918" s="26">
        <v>0</v>
      </c>
      <c r="E918" s="26">
        <v>0</v>
      </c>
      <c r="F918" s="27"/>
      <c r="G918" s="28"/>
      <c r="H918" s="29" t="s">
        <v>1392</v>
      </c>
      <c r="I918" s="34">
        <v>0</v>
      </c>
      <c r="J918" s="32">
        <v>2130322</v>
      </c>
      <c r="K918" s="32" t="s">
        <v>1392</v>
      </c>
      <c r="L918" s="32">
        <v>0</v>
      </c>
      <c r="M918" s="32">
        <f t="shared" si="33"/>
        <v>0</v>
      </c>
      <c r="N918" t="e">
        <f t="shared" si="34"/>
        <v>#DIV/0!</v>
      </c>
    </row>
    <row r="919" ht="18" customHeight="1" spans="1:14">
      <c r="A919" s="22">
        <v>2130333</v>
      </c>
      <c r="B919" s="29" t="s">
        <v>1343</v>
      </c>
      <c r="C919" s="30">
        <v>0</v>
      </c>
      <c r="D919" s="26">
        <v>0</v>
      </c>
      <c r="E919" s="26">
        <v>0</v>
      </c>
      <c r="F919" s="27"/>
      <c r="G919" s="28"/>
      <c r="H919" s="29" t="s">
        <v>1344</v>
      </c>
      <c r="I919" s="34">
        <v>0</v>
      </c>
      <c r="J919" s="32">
        <v>2130333</v>
      </c>
      <c r="K919" s="32" t="s">
        <v>1344</v>
      </c>
      <c r="L919" s="32">
        <v>0</v>
      </c>
      <c r="M919" s="32">
        <f t="shared" si="33"/>
        <v>0</v>
      </c>
      <c r="N919" t="e">
        <f t="shared" si="34"/>
        <v>#DIV/0!</v>
      </c>
    </row>
    <row r="920" ht="18" customHeight="1" spans="1:14">
      <c r="A920" s="22">
        <v>2130334</v>
      </c>
      <c r="B920" s="29" t="s">
        <v>1393</v>
      </c>
      <c r="C920" s="30">
        <v>0</v>
      </c>
      <c r="D920" s="26">
        <v>0</v>
      </c>
      <c r="E920" s="26">
        <v>685</v>
      </c>
      <c r="F920" s="27">
        <v>0</v>
      </c>
      <c r="G920" s="28">
        <v>0.553287981859411</v>
      </c>
      <c r="H920" s="29" t="s">
        <v>1394</v>
      </c>
      <c r="I920" s="34">
        <v>441</v>
      </c>
      <c r="J920" s="32">
        <v>2130334</v>
      </c>
      <c r="K920" s="32" t="s">
        <v>1394</v>
      </c>
      <c r="L920" s="32">
        <v>0</v>
      </c>
      <c r="M920" s="32">
        <f t="shared" si="33"/>
        <v>441</v>
      </c>
      <c r="N920">
        <f t="shared" si="34"/>
        <v>0.553287981859411</v>
      </c>
    </row>
    <row r="921" ht="18" customHeight="1" spans="1:14">
      <c r="A921" s="22">
        <v>2130335</v>
      </c>
      <c r="B921" s="29" t="s">
        <v>1395</v>
      </c>
      <c r="C921" s="30">
        <v>0</v>
      </c>
      <c r="D921" s="26">
        <v>0</v>
      </c>
      <c r="E921" s="26">
        <v>695</v>
      </c>
      <c r="F921" s="27">
        <v>0</v>
      </c>
      <c r="G921" s="28">
        <v>-0.503571428571429</v>
      </c>
      <c r="H921" s="29" t="s">
        <v>1396</v>
      </c>
      <c r="I921" s="34">
        <v>1400</v>
      </c>
      <c r="J921" s="32">
        <v>2130335</v>
      </c>
      <c r="K921" s="32" t="s">
        <v>1396</v>
      </c>
      <c r="L921" s="32">
        <v>0</v>
      </c>
      <c r="M921" s="32">
        <f t="shared" si="33"/>
        <v>1400</v>
      </c>
      <c r="N921">
        <f t="shared" si="34"/>
        <v>-0.503571428571429</v>
      </c>
    </row>
    <row r="922" ht="18" customHeight="1" spans="1:14">
      <c r="A922" s="22">
        <v>2130336</v>
      </c>
      <c r="B922" s="29" t="s">
        <v>1397</v>
      </c>
      <c r="C922" s="30">
        <v>0</v>
      </c>
      <c r="D922" s="26">
        <v>0</v>
      </c>
      <c r="E922" s="26">
        <v>0</v>
      </c>
      <c r="F922" s="27"/>
      <c r="G922" s="28"/>
      <c r="H922" s="29" t="s">
        <v>1398</v>
      </c>
      <c r="I922" s="34">
        <v>0</v>
      </c>
      <c r="J922" s="32">
        <v>2130336</v>
      </c>
      <c r="K922" s="32" t="s">
        <v>1398</v>
      </c>
      <c r="L922" s="32">
        <v>0</v>
      </c>
      <c r="M922" s="32">
        <f t="shared" si="33"/>
        <v>0</v>
      </c>
      <c r="N922" t="e">
        <f t="shared" si="34"/>
        <v>#DIV/0!</v>
      </c>
    </row>
    <row r="923" ht="18" customHeight="1" spans="1:14">
      <c r="A923" s="22">
        <v>2130337</v>
      </c>
      <c r="B923" s="29" t="s">
        <v>1399</v>
      </c>
      <c r="C923" s="30">
        <v>0</v>
      </c>
      <c r="D923" s="26">
        <v>0</v>
      </c>
      <c r="E923" s="26">
        <v>0</v>
      </c>
      <c r="F923" s="27"/>
      <c r="G923" s="28"/>
      <c r="H923" s="29" t="s">
        <v>1400</v>
      </c>
      <c r="I923" s="34">
        <v>0</v>
      </c>
      <c r="J923" s="32">
        <v>2130337</v>
      </c>
      <c r="K923" s="32" t="s">
        <v>1400</v>
      </c>
      <c r="L923" s="32">
        <v>0</v>
      </c>
      <c r="M923" s="32">
        <f t="shared" si="33"/>
        <v>0</v>
      </c>
      <c r="N923" t="e">
        <f t="shared" si="34"/>
        <v>#DIV/0!</v>
      </c>
    </row>
    <row r="924" ht="18" customHeight="1" spans="1:14">
      <c r="A924" s="22">
        <v>2130399</v>
      </c>
      <c r="B924" s="29" t="s">
        <v>1401</v>
      </c>
      <c r="C924" s="30">
        <v>0</v>
      </c>
      <c r="D924" s="26">
        <v>0</v>
      </c>
      <c r="E924" s="26">
        <v>42</v>
      </c>
      <c r="F924" s="27">
        <v>0</v>
      </c>
      <c r="G924" s="28">
        <v>-0.16</v>
      </c>
      <c r="H924" s="29" t="s">
        <v>1402</v>
      </c>
      <c r="I924" s="34">
        <v>50</v>
      </c>
      <c r="J924" s="32">
        <v>2130399</v>
      </c>
      <c r="K924" s="32" t="s">
        <v>1402</v>
      </c>
      <c r="L924" s="32">
        <v>0</v>
      </c>
      <c r="M924" s="32">
        <f t="shared" si="33"/>
        <v>50</v>
      </c>
      <c r="N924">
        <f t="shared" si="34"/>
        <v>-0.16</v>
      </c>
    </row>
    <row r="925" ht="18" customHeight="1" spans="1:14">
      <c r="A925" s="22">
        <v>21305</v>
      </c>
      <c r="B925" s="23" t="s">
        <v>1403</v>
      </c>
      <c r="C925" s="24">
        <v>550</v>
      </c>
      <c r="D925" s="25">
        <v>550</v>
      </c>
      <c r="E925" s="26">
        <v>7426</v>
      </c>
      <c r="F925" s="27">
        <f>E925/D925</f>
        <v>13.5018181818182</v>
      </c>
      <c r="G925" s="28">
        <v>0.0980334171225787</v>
      </c>
      <c r="H925" s="23" t="s">
        <v>1404</v>
      </c>
      <c r="I925" s="31">
        <f>SUM(I926:I935)</f>
        <v>6763</v>
      </c>
      <c r="J925" s="32">
        <v>21305</v>
      </c>
      <c r="K925" s="32" t="s">
        <v>1404</v>
      </c>
      <c r="L925" s="32">
        <v>0</v>
      </c>
      <c r="M925" s="32">
        <f t="shared" si="33"/>
        <v>6763</v>
      </c>
      <c r="N925">
        <f t="shared" si="34"/>
        <v>0.0980334171225787</v>
      </c>
    </row>
    <row r="926" ht="18" customHeight="1" spans="1:14">
      <c r="A926" s="22">
        <v>2130501</v>
      </c>
      <c r="B926" s="29" t="s">
        <v>13</v>
      </c>
      <c r="C926" s="30">
        <v>0</v>
      </c>
      <c r="D926" s="26">
        <v>0</v>
      </c>
      <c r="E926" s="26">
        <v>0</v>
      </c>
      <c r="F926" s="27"/>
      <c r="G926" s="28"/>
      <c r="H926" s="29" t="s">
        <v>14</v>
      </c>
      <c r="I926" s="34">
        <v>0</v>
      </c>
      <c r="J926" s="32">
        <v>2130501</v>
      </c>
      <c r="K926" s="32" t="s">
        <v>14</v>
      </c>
      <c r="L926" s="32">
        <v>0</v>
      </c>
      <c r="M926" s="32">
        <f t="shared" si="33"/>
        <v>0</v>
      </c>
      <c r="N926" t="e">
        <f t="shared" si="34"/>
        <v>#DIV/0!</v>
      </c>
    </row>
    <row r="927" ht="18" customHeight="1" spans="1:14">
      <c r="A927" s="22">
        <v>2130502</v>
      </c>
      <c r="B927" s="29" t="s">
        <v>15</v>
      </c>
      <c r="C927" s="30">
        <v>0</v>
      </c>
      <c r="D927" s="26">
        <v>0</v>
      </c>
      <c r="E927" s="26">
        <v>0</v>
      </c>
      <c r="F927" s="27"/>
      <c r="G927" s="28"/>
      <c r="H927" s="29" t="s">
        <v>16</v>
      </c>
      <c r="I927" s="34">
        <v>0</v>
      </c>
      <c r="J927" s="32">
        <v>2130502</v>
      </c>
      <c r="K927" s="32" t="s">
        <v>16</v>
      </c>
      <c r="L927" s="32">
        <v>0</v>
      </c>
      <c r="M927" s="32">
        <f t="shared" si="33"/>
        <v>0</v>
      </c>
      <c r="N927" t="e">
        <f t="shared" si="34"/>
        <v>#DIV/0!</v>
      </c>
    </row>
    <row r="928" ht="18" customHeight="1" spans="1:14">
      <c r="A928" s="22">
        <v>2130503</v>
      </c>
      <c r="B928" s="29" t="s">
        <v>17</v>
      </c>
      <c r="C928" s="30">
        <v>0</v>
      </c>
      <c r="D928" s="26">
        <v>0</v>
      </c>
      <c r="E928" s="26">
        <v>0</v>
      </c>
      <c r="F928" s="27"/>
      <c r="G928" s="28"/>
      <c r="H928" s="29" t="s">
        <v>18</v>
      </c>
      <c r="I928" s="34">
        <v>0</v>
      </c>
      <c r="J928" s="32">
        <v>2130503</v>
      </c>
      <c r="K928" s="32" t="s">
        <v>18</v>
      </c>
      <c r="L928" s="32">
        <v>0</v>
      </c>
      <c r="M928" s="32">
        <f t="shared" si="33"/>
        <v>0</v>
      </c>
      <c r="N928" t="e">
        <f t="shared" si="34"/>
        <v>#DIV/0!</v>
      </c>
    </row>
    <row r="929" ht="18" customHeight="1" spans="1:14">
      <c r="A929" s="22">
        <v>2130504</v>
      </c>
      <c r="B929" s="29" t="s">
        <v>1405</v>
      </c>
      <c r="C929" s="30">
        <v>0</v>
      </c>
      <c r="D929" s="26">
        <v>0</v>
      </c>
      <c r="E929" s="26">
        <v>4182</v>
      </c>
      <c r="F929" s="27">
        <v>0</v>
      </c>
      <c r="G929" s="28">
        <v>2.98285714285714</v>
      </c>
      <c r="H929" s="29" t="s">
        <v>1406</v>
      </c>
      <c r="I929" s="34">
        <v>1050</v>
      </c>
      <c r="J929" s="32">
        <v>2130504</v>
      </c>
      <c r="K929" s="32" t="s">
        <v>1406</v>
      </c>
      <c r="L929" s="32">
        <v>0</v>
      </c>
      <c r="M929" s="32">
        <f t="shared" si="33"/>
        <v>1050</v>
      </c>
      <c r="N929">
        <f t="shared" si="34"/>
        <v>2.98285714285714</v>
      </c>
    </row>
    <row r="930" ht="18" customHeight="1" spans="1:14">
      <c r="A930" s="22">
        <v>2130505</v>
      </c>
      <c r="B930" s="29" t="s">
        <v>1407</v>
      </c>
      <c r="C930" s="30">
        <v>550</v>
      </c>
      <c r="D930" s="26">
        <v>550</v>
      </c>
      <c r="E930" s="26">
        <v>2222</v>
      </c>
      <c r="F930" s="27">
        <f>E930/D930</f>
        <v>4.04</v>
      </c>
      <c r="G930" s="28">
        <v>-0.579246354857035</v>
      </c>
      <c r="H930" s="29" t="s">
        <v>1408</v>
      </c>
      <c r="I930" s="34">
        <v>5281</v>
      </c>
      <c r="J930" s="32">
        <v>2130505</v>
      </c>
      <c r="K930" s="32" t="s">
        <v>1408</v>
      </c>
      <c r="L930" s="32">
        <v>0</v>
      </c>
      <c r="M930" s="32">
        <f t="shared" si="33"/>
        <v>5281</v>
      </c>
      <c r="N930">
        <f t="shared" si="34"/>
        <v>-0.579246354857035</v>
      </c>
    </row>
    <row r="931" ht="18" customHeight="1" spans="1:14">
      <c r="A931" s="22">
        <v>2130506</v>
      </c>
      <c r="B931" s="29" t="s">
        <v>1409</v>
      </c>
      <c r="C931" s="30">
        <v>0</v>
      </c>
      <c r="D931" s="26">
        <v>0</v>
      </c>
      <c r="E931" s="26">
        <v>18</v>
      </c>
      <c r="F931" s="27">
        <v>0</v>
      </c>
      <c r="G931" s="28">
        <v>-0.5</v>
      </c>
      <c r="H931" s="29" t="s">
        <v>1410</v>
      </c>
      <c r="I931" s="34">
        <v>36</v>
      </c>
      <c r="J931" s="32">
        <v>2130506</v>
      </c>
      <c r="K931" s="32" t="s">
        <v>1410</v>
      </c>
      <c r="L931" s="32">
        <v>0</v>
      </c>
      <c r="M931" s="32">
        <f t="shared" si="33"/>
        <v>36</v>
      </c>
      <c r="N931">
        <f t="shared" si="34"/>
        <v>-0.5</v>
      </c>
    </row>
    <row r="932" ht="18" customHeight="1" spans="1:14">
      <c r="A932" s="22">
        <v>2130507</v>
      </c>
      <c r="B932" s="29" t="s">
        <v>1411</v>
      </c>
      <c r="C932" s="30">
        <v>0</v>
      </c>
      <c r="D932" s="26">
        <v>0</v>
      </c>
      <c r="E932" s="26">
        <v>0</v>
      </c>
      <c r="F932" s="27"/>
      <c r="G932" s="28"/>
      <c r="H932" s="29" t="s">
        <v>1412</v>
      </c>
      <c r="I932" s="34">
        <v>0</v>
      </c>
      <c r="J932" s="32">
        <v>2130507</v>
      </c>
      <c r="K932" s="32" t="s">
        <v>1412</v>
      </c>
      <c r="L932" s="32">
        <v>0</v>
      </c>
      <c r="M932" s="32">
        <f t="shared" si="33"/>
        <v>0</v>
      </c>
      <c r="N932" t="e">
        <f t="shared" si="34"/>
        <v>#DIV/0!</v>
      </c>
    </row>
    <row r="933" ht="18" customHeight="1" spans="1:14">
      <c r="A933" s="22">
        <v>2130508</v>
      </c>
      <c r="B933" s="29" t="s">
        <v>1413</v>
      </c>
      <c r="C933" s="30">
        <v>0</v>
      </c>
      <c r="D933" s="26">
        <v>0</v>
      </c>
      <c r="E933" s="26">
        <v>0</v>
      </c>
      <c r="F933" s="27"/>
      <c r="G933" s="28"/>
      <c r="H933" s="29" t="s">
        <v>1414</v>
      </c>
      <c r="I933" s="34">
        <v>0</v>
      </c>
      <c r="J933" s="32">
        <v>2130508</v>
      </c>
      <c r="K933" s="32" t="s">
        <v>1414</v>
      </c>
      <c r="L933" s="32">
        <v>0</v>
      </c>
      <c r="M933" s="32">
        <f t="shared" si="33"/>
        <v>0</v>
      </c>
      <c r="N933" t="e">
        <f t="shared" si="34"/>
        <v>#DIV/0!</v>
      </c>
    </row>
    <row r="934" ht="18" customHeight="1" spans="1:14">
      <c r="A934" s="22">
        <v>2130550</v>
      </c>
      <c r="B934" s="29" t="s">
        <v>31</v>
      </c>
      <c r="C934" s="30">
        <v>0</v>
      </c>
      <c r="D934" s="26">
        <v>0</v>
      </c>
      <c r="E934" s="26">
        <v>0</v>
      </c>
      <c r="F934" s="27"/>
      <c r="G934" s="28"/>
      <c r="H934" s="29" t="s">
        <v>32</v>
      </c>
      <c r="I934" s="34">
        <v>0</v>
      </c>
      <c r="J934" s="32">
        <v>2130550</v>
      </c>
      <c r="K934" s="32" t="s">
        <v>32</v>
      </c>
      <c r="L934" s="32">
        <v>0</v>
      </c>
      <c r="M934" s="32">
        <f t="shared" si="33"/>
        <v>0</v>
      </c>
      <c r="N934" t="e">
        <f t="shared" si="34"/>
        <v>#DIV/0!</v>
      </c>
    </row>
    <row r="935" ht="18" customHeight="1" spans="1:14">
      <c r="A935" s="22">
        <v>2130599</v>
      </c>
      <c r="B935" s="29" t="s">
        <v>1415</v>
      </c>
      <c r="C935" s="30">
        <v>0</v>
      </c>
      <c r="D935" s="26">
        <v>0</v>
      </c>
      <c r="E935" s="26">
        <v>1004</v>
      </c>
      <c r="F935" s="27">
        <v>0</v>
      </c>
      <c r="G935" s="28">
        <v>1.53535353535354</v>
      </c>
      <c r="H935" s="29" t="s">
        <v>1416</v>
      </c>
      <c r="I935" s="34">
        <v>396</v>
      </c>
      <c r="J935" s="32">
        <v>2130599</v>
      </c>
      <c r="K935" s="32" t="s">
        <v>1416</v>
      </c>
      <c r="L935" s="32">
        <v>0</v>
      </c>
      <c r="M935" s="32">
        <f t="shared" si="33"/>
        <v>396</v>
      </c>
      <c r="N935">
        <f t="shared" si="34"/>
        <v>1.53535353535354</v>
      </c>
    </row>
    <row r="936" ht="18" customHeight="1" spans="1:14">
      <c r="A936" s="22">
        <v>21307</v>
      </c>
      <c r="B936" s="23" t="s">
        <v>1417</v>
      </c>
      <c r="C936" s="24">
        <v>5256</v>
      </c>
      <c r="D936" s="25">
        <v>5256</v>
      </c>
      <c r="E936" s="26">
        <v>10403</v>
      </c>
      <c r="F936" s="27">
        <f>E936/D936</f>
        <v>1.97926179604262</v>
      </c>
      <c r="G936" s="28">
        <v>42.8945147679325</v>
      </c>
      <c r="H936" s="23" t="s">
        <v>1418</v>
      </c>
      <c r="I936" s="31">
        <f>SUM(I937:I942)</f>
        <v>461</v>
      </c>
      <c r="J936" s="32">
        <v>21307</v>
      </c>
      <c r="K936" s="32" t="s">
        <v>1418</v>
      </c>
      <c r="L936" s="32">
        <v>224</v>
      </c>
      <c r="M936" s="32">
        <f t="shared" si="33"/>
        <v>237</v>
      </c>
      <c r="N936">
        <f t="shared" si="34"/>
        <v>42.8945147679325</v>
      </c>
    </row>
    <row r="937" ht="18" customHeight="1" spans="1:14">
      <c r="A937" s="22">
        <v>2130701</v>
      </c>
      <c r="B937" s="29" t="s">
        <v>1419</v>
      </c>
      <c r="C937" s="30">
        <v>0</v>
      </c>
      <c r="D937" s="26">
        <v>0</v>
      </c>
      <c r="E937" s="26">
        <v>1373</v>
      </c>
      <c r="F937" s="27">
        <v>0</v>
      </c>
      <c r="G937" s="28">
        <v>1</v>
      </c>
      <c r="H937" s="29" t="s">
        <v>1420</v>
      </c>
      <c r="I937" s="34">
        <v>0</v>
      </c>
      <c r="J937" s="32">
        <v>2130701</v>
      </c>
      <c r="K937" s="32" t="s">
        <v>1420</v>
      </c>
      <c r="L937" s="32">
        <v>0</v>
      </c>
      <c r="M937" s="32">
        <f t="shared" si="33"/>
        <v>0</v>
      </c>
      <c r="N937" t="e">
        <f t="shared" si="34"/>
        <v>#DIV/0!</v>
      </c>
    </row>
    <row r="938" ht="18" customHeight="1" spans="1:14">
      <c r="A938" s="22">
        <v>2130704</v>
      </c>
      <c r="B938" s="29" t="s">
        <v>1421</v>
      </c>
      <c r="C938" s="30">
        <v>0</v>
      </c>
      <c r="D938" s="26">
        <v>0</v>
      </c>
      <c r="E938" s="26">
        <v>0</v>
      </c>
      <c r="F938" s="27"/>
      <c r="G938" s="28"/>
      <c r="H938" s="29" t="s">
        <v>1422</v>
      </c>
      <c r="I938" s="34">
        <v>0</v>
      </c>
      <c r="J938" s="32">
        <v>2130704</v>
      </c>
      <c r="K938" s="32" t="s">
        <v>1422</v>
      </c>
      <c r="L938" s="32">
        <v>0</v>
      </c>
      <c r="M938" s="32">
        <f t="shared" si="33"/>
        <v>0</v>
      </c>
      <c r="N938" t="e">
        <f t="shared" si="34"/>
        <v>#DIV/0!</v>
      </c>
    </row>
    <row r="939" ht="18" customHeight="1" spans="1:14">
      <c r="A939" s="22">
        <v>2130705</v>
      </c>
      <c r="B939" s="29" t="s">
        <v>1423</v>
      </c>
      <c r="C939" s="30">
        <v>4866</v>
      </c>
      <c r="D939" s="26">
        <v>4866</v>
      </c>
      <c r="E939" s="26">
        <v>5831</v>
      </c>
      <c r="F939" s="27">
        <f>E939/D939</f>
        <v>1.19831483764899</v>
      </c>
      <c r="G939" s="28">
        <v>1</v>
      </c>
      <c r="H939" s="29" t="s">
        <v>1424</v>
      </c>
      <c r="I939" s="34">
        <v>224</v>
      </c>
      <c r="J939" s="32">
        <v>2130705</v>
      </c>
      <c r="K939" s="32" t="s">
        <v>1424</v>
      </c>
      <c r="L939" s="32">
        <v>224</v>
      </c>
      <c r="M939" s="32">
        <f t="shared" si="33"/>
        <v>0</v>
      </c>
      <c r="N939" t="e">
        <f t="shared" si="34"/>
        <v>#DIV/0!</v>
      </c>
    </row>
    <row r="940" ht="18" customHeight="1" spans="1:14">
      <c r="A940" s="22">
        <v>2130706</v>
      </c>
      <c r="B940" s="29" t="s">
        <v>1425</v>
      </c>
      <c r="C940" s="30">
        <v>0</v>
      </c>
      <c r="D940" s="26">
        <v>0</v>
      </c>
      <c r="E940" s="26">
        <v>260</v>
      </c>
      <c r="F940" s="27">
        <v>0</v>
      </c>
      <c r="G940" s="28">
        <v>1</v>
      </c>
      <c r="H940" s="29" t="s">
        <v>1426</v>
      </c>
      <c r="I940" s="34">
        <v>0</v>
      </c>
      <c r="J940" s="32">
        <v>2130706</v>
      </c>
      <c r="K940" s="32" t="s">
        <v>1426</v>
      </c>
      <c r="L940" s="32">
        <v>0</v>
      </c>
      <c r="M940" s="32">
        <f t="shared" si="33"/>
        <v>0</v>
      </c>
      <c r="N940" t="e">
        <f t="shared" si="34"/>
        <v>#DIV/0!</v>
      </c>
    </row>
    <row r="941" ht="18" customHeight="1" spans="1:14">
      <c r="A941" s="22">
        <v>2130707</v>
      </c>
      <c r="B941" s="29" t="s">
        <v>1427</v>
      </c>
      <c r="C941" s="30">
        <v>0</v>
      </c>
      <c r="D941" s="26">
        <v>0</v>
      </c>
      <c r="E941" s="26">
        <v>290</v>
      </c>
      <c r="F941" s="27">
        <v>0</v>
      </c>
      <c r="G941" s="28">
        <v>1</v>
      </c>
      <c r="H941" s="29" t="s">
        <v>1428</v>
      </c>
      <c r="I941" s="34">
        <v>0</v>
      </c>
      <c r="J941" s="32">
        <v>2130707</v>
      </c>
      <c r="K941" s="32" t="s">
        <v>1428</v>
      </c>
      <c r="L941" s="32">
        <v>0</v>
      </c>
      <c r="M941" s="32">
        <f t="shared" si="33"/>
        <v>0</v>
      </c>
      <c r="N941" t="e">
        <f t="shared" si="34"/>
        <v>#DIV/0!</v>
      </c>
    </row>
    <row r="942" ht="18" customHeight="1" spans="1:14">
      <c r="A942" s="22">
        <v>2130799</v>
      </c>
      <c r="B942" s="29" t="s">
        <v>1429</v>
      </c>
      <c r="C942" s="30">
        <v>389.52</v>
      </c>
      <c r="D942" s="26">
        <v>389.52</v>
      </c>
      <c r="E942" s="26">
        <v>2649</v>
      </c>
      <c r="F942" s="27">
        <f>E942/D942</f>
        <v>6.80067775723968</v>
      </c>
      <c r="G942" s="28">
        <v>10.1772151898734</v>
      </c>
      <c r="H942" s="29" t="s">
        <v>1430</v>
      </c>
      <c r="I942" s="34">
        <v>237</v>
      </c>
      <c r="J942" s="32">
        <v>2130799</v>
      </c>
      <c r="K942" s="32" t="s">
        <v>1430</v>
      </c>
      <c r="L942" s="32">
        <v>0</v>
      </c>
      <c r="M942" s="32">
        <f t="shared" si="33"/>
        <v>237</v>
      </c>
      <c r="N942">
        <f t="shared" si="34"/>
        <v>10.1772151898734</v>
      </c>
    </row>
    <row r="943" ht="18" customHeight="1" spans="1:14">
      <c r="A943" s="22">
        <v>21308</v>
      </c>
      <c r="B943" s="23" t="s">
        <v>1431</v>
      </c>
      <c r="C943" s="24">
        <v>0</v>
      </c>
      <c r="D943" s="25">
        <v>3000</v>
      </c>
      <c r="E943" s="26">
        <v>2380</v>
      </c>
      <c r="F943" s="27">
        <f>E943/D943</f>
        <v>0.793333333333333</v>
      </c>
      <c r="G943" s="28">
        <v>2.67283950617284</v>
      </c>
      <c r="H943" s="23" t="s">
        <v>1432</v>
      </c>
      <c r="I943" s="31">
        <f>SUM(I944:I948)</f>
        <v>648</v>
      </c>
      <c r="J943" s="32">
        <v>21308</v>
      </c>
      <c r="K943" s="32" t="s">
        <v>1432</v>
      </c>
      <c r="L943" s="32">
        <v>0</v>
      </c>
      <c r="M943" s="32">
        <f t="shared" si="33"/>
        <v>648</v>
      </c>
      <c r="N943">
        <f t="shared" si="34"/>
        <v>2.67283950617284</v>
      </c>
    </row>
    <row r="944" ht="18" customHeight="1" spans="1:14">
      <c r="A944" s="22">
        <v>2130801</v>
      </c>
      <c r="B944" s="29" t="s">
        <v>1433</v>
      </c>
      <c r="C944" s="30">
        <v>0</v>
      </c>
      <c r="D944" s="26">
        <v>0</v>
      </c>
      <c r="E944" s="26">
        <v>0</v>
      </c>
      <c r="F944" s="27"/>
      <c r="G944" s="28"/>
      <c r="H944" s="29" t="s">
        <v>1434</v>
      </c>
      <c r="I944" s="34">
        <v>0</v>
      </c>
      <c r="J944" s="32">
        <v>2130801</v>
      </c>
      <c r="K944" s="32" t="s">
        <v>1434</v>
      </c>
      <c r="L944" s="32">
        <v>0</v>
      </c>
      <c r="M944" s="32">
        <f t="shared" si="33"/>
        <v>0</v>
      </c>
      <c r="N944" t="e">
        <f t="shared" si="34"/>
        <v>#DIV/0!</v>
      </c>
    </row>
    <row r="945" ht="18" customHeight="1" spans="1:14">
      <c r="A945" s="22">
        <v>2130803</v>
      </c>
      <c r="B945" s="29" t="s">
        <v>1435</v>
      </c>
      <c r="C945" s="30">
        <v>0</v>
      </c>
      <c r="D945" s="26">
        <v>3000</v>
      </c>
      <c r="E945" s="26">
        <v>2333</v>
      </c>
      <c r="F945" s="27">
        <f>E945/D945</f>
        <v>0.777666666666667</v>
      </c>
      <c r="G945" s="28">
        <v>2.75684380032206</v>
      </c>
      <c r="H945" s="29" t="s">
        <v>1436</v>
      </c>
      <c r="I945" s="34">
        <v>621</v>
      </c>
      <c r="J945" s="32">
        <v>2130803</v>
      </c>
      <c r="K945" s="32" t="s">
        <v>1436</v>
      </c>
      <c r="L945" s="32">
        <v>0</v>
      </c>
      <c r="M945" s="32">
        <f t="shared" si="33"/>
        <v>621</v>
      </c>
      <c r="N945">
        <f t="shared" si="34"/>
        <v>2.75684380032206</v>
      </c>
    </row>
    <row r="946" ht="18" customHeight="1" spans="1:14">
      <c r="A946" s="22">
        <v>2130804</v>
      </c>
      <c r="B946" s="29" t="s">
        <v>1437</v>
      </c>
      <c r="C946" s="30">
        <v>0</v>
      </c>
      <c r="D946" s="26">
        <v>0</v>
      </c>
      <c r="E946" s="26">
        <v>31</v>
      </c>
      <c r="F946" s="27">
        <v>0</v>
      </c>
      <c r="G946" s="28">
        <v>0.148148148148148</v>
      </c>
      <c r="H946" s="29" t="s">
        <v>1438</v>
      </c>
      <c r="I946" s="34">
        <v>27</v>
      </c>
      <c r="J946" s="32">
        <v>2130804</v>
      </c>
      <c r="K946" s="32" t="s">
        <v>1438</v>
      </c>
      <c r="L946" s="32">
        <v>0</v>
      </c>
      <c r="M946" s="32">
        <f t="shared" si="33"/>
        <v>27</v>
      </c>
      <c r="N946">
        <f t="shared" si="34"/>
        <v>0.148148148148148</v>
      </c>
    </row>
    <row r="947" ht="18" customHeight="1" spans="1:14">
      <c r="A947" s="22">
        <v>2130805</v>
      </c>
      <c r="B947" s="29" t="s">
        <v>1439</v>
      </c>
      <c r="C947" s="30">
        <v>0</v>
      </c>
      <c r="D947" s="26">
        <v>0</v>
      </c>
      <c r="E947" s="26">
        <v>0</v>
      </c>
      <c r="F947" s="27"/>
      <c r="G947" s="28"/>
      <c r="H947" s="29" t="s">
        <v>1440</v>
      </c>
      <c r="I947" s="34">
        <v>0</v>
      </c>
      <c r="J947" s="32">
        <v>2130805</v>
      </c>
      <c r="K947" s="32" t="s">
        <v>1440</v>
      </c>
      <c r="L947" s="32">
        <v>0</v>
      </c>
      <c r="M947" s="32">
        <f t="shared" si="33"/>
        <v>0</v>
      </c>
      <c r="N947" t="e">
        <f t="shared" si="34"/>
        <v>#DIV/0!</v>
      </c>
    </row>
    <row r="948" ht="18" customHeight="1" spans="1:14">
      <c r="A948" s="22">
        <v>2130899</v>
      </c>
      <c r="B948" s="29" t="s">
        <v>1441</v>
      </c>
      <c r="C948" s="30">
        <v>0</v>
      </c>
      <c r="D948" s="26">
        <v>0</v>
      </c>
      <c r="E948" s="26">
        <v>16</v>
      </c>
      <c r="F948" s="27">
        <v>0</v>
      </c>
      <c r="G948" s="28">
        <v>1</v>
      </c>
      <c r="H948" s="29" t="s">
        <v>1442</v>
      </c>
      <c r="I948" s="34">
        <v>0</v>
      </c>
      <c r="J948" s="32">
        <v>2130899</v>
      </c>
      <c r="K948" s="32" t="s">
        <v>1442</v>
      </c>
      <c r="L948" s="32">
        <v>0</v>
      </c>
      <c r="M948" s="32">
        <f t="shared" si="33"/>
        <v>0</v>
      </c>
      <c r="N948" t="e">
        <f t="shared" si="34"/>
        <v>#DIV/0!</v>
      </c>
    </row>
    <row r="949" ht="18" customHeight="1" spans="1:14">
      <c r="A949" s="22">
        <v>21309</v>
      </c>
      <c r="B949" s="23" t="s">
        <v>1443</v>
      </c>
      <c r="C949" s="24">
        <v>0</v>
      </c>
      <c r="D949" s="25">
        <v>0</v>
      </c>
      <c r="E949" s="26">
        <v>18056</v>
      </c>
      <c r="F949" s="27">
        <v>0</v>
      </c>
      <c r="G949" s="28">
        <v>0.0196521346284166</v>
      </c>
      <c r="H949" s="23" t="s">
        <v>1444</v>
      </c>
      <c r="I949" s="31">
        <f>SUM(I950:I951)</f>
        <v>18260</v>
      </c>
      <c r="J949" s="32">
        <v>21309</v>
      </c>
      <c r="K949" s="32" t="s">
        <v>1444</v>
      </c>
      <c r="L949" s="32">
        <v>552</v>
      </c>
      <c r="M949" s="32">
        <f t="shared" si="33"/>
        <v>17708</v>
      </c>
      <c r="N949">
        <f t="shared" si="34"/>
        <v>0.0196521346284166</v>
      </c>
    </row>
    <row r="950" ht="18" customHeight="1" spans="1:14">
      <c r="A950" s="22">
        <v>2130901</v>
      </c>
      <c r="B950" s="29" t="s">
        <v>1445</v>
      </c>
      <c r="C950" s="30">
        <v>0</v>
      </c>
      <c r="D950" s="26">
        <v>0</v>
      </c>
      <c r="E950" s="26">
        <v>0</v>
      </c>
      <c r="F950" s="27"/>
      <c r="G950" s="28"/>
      <c r="H950" s="29" t="s">
        <v>1446</v>
      </c>
      <c r="I950" s="34">
        <v>0</v>
      </c>
      <c r="J950" s="32">
        <v>2130901</v>
      </c>
      <c r="K950" s="32" t="s">
        <v>1446</v>
      </c>
      <c r="L950" s="32">
        <v>0</v>
      </c>
      <c r="M950" s="32">
        <f t="shared" si="33"/>
        <v>0</v>
      </c>
      <c r="N950" t="e">
        <f t="shared" si="34"/>
        <v>#DIV/0!</v>
      </c>
    </row>
    <row r="951" ht="18" customHeight="1" spans="1:14">
      <c r="A951" s="22">
        <v>2130999</v>
      </c>
      <c r="B951" s="29" t="s">
        <v>1447</v>
      </c>
      <c r="C951" s="30">
        <v>0</v>
      </c>
      <c r="D951" s="26">
        <v>0</v>
      </c>
      <c r="E951" s="26">
        <v>18056</v>
      </c>
      <c r="F951" s="27">
        <v>0</v>
      </c>
      <c r="G951" s="28">
        <v>0.0196521346284166</v>
      </c>
      <c r="H951" s="29" t="s">
        <v>1448</v>
      </c>
      <c r="I951" s="34">
        <v>18260</v>
      </c>
      <c r="J951" s="32">
        <v>2130999</v>
      </c>
      <c r="K951" s="32" t="s">
        <v>1448</v>
      </c>
      <c r="L951" s="32">
        <v>552</v>
      </c>
      <c r="M951" s="32">
        <f t="shared" si="33"/>
        <v>17708</v>
      </c>
      <c r="N951">
        <f t="shared" si="34"/>
        <v>0.0196521346284166</v>
      </c>
    </row>
    <row r="952" ht="18" customHeight="1" spans="1:14">
      <c r="A952" s="22">
        <v>21399</v>
      </c>
      <c r="B952" s="23" t="s">
        <v>1449</v>
      </c>
      <c r="C952" s="24">
        <v>0</v>
      </c>
      <c r="D952" s="25">
        <v>0</v>
      </c>
      <c r="E952" s="26">
        <v>41</v>
      </c>
      <c r="F952" s="27">
        <v>0</v>
      </c>
      <c r="G952" s="28">
        <v>-0.8975</v>
      </c>
      <c r="H952" s="23" t="s">
        <v>1450</v>
      </c>
      <c r="I952" s="31">
        <f>SUM(I953:I954)</f>
        <v>400</v>
      </c>
      <c r="J952" s="32">
        <v>21399</v>
      </c>
      <c r="K952" s="32" t="s">
        <v>1450</v>
      </c>
      <c r="L952" s="32">
        <v>0</v>
      </c>
      <c r="M952" s="32">
        <f t="shared" si="33"/>
        <v>400</v>
      </c>
      <c r="N952">
        <f t="shared" si="34"/>
        <v>-0.8975</v>
      </c>
    </row>
    <row r="953" ht="18" customHeight="1" spans="1:14">
      <c r="A953" s="22">
        <v>2139901</v>
      </c>
      <c r="B953" s="29" t="s">
        <v>1451</v>
      </c>
      <c r="C953" s="30">
        <v>0</v>
      </c>
      <c r="D953" s="26">
        <v>0</v>
      </c>
      <c r="E953" s="26">
        <v>0</v>
      </c>
      <c r="F953" s="27"/>
      <c r="G953" s="28"/>
      <c r="H953" s="29" t="s">
        <v>1452</v>
      </c>
      <c r="I953" s="34">
        <v>0</v>
      </c>
      <c r="J953" s="32">
        <v>2139901</v>
      </c>
      <c r="K953" s="32" t="s">
        <v>1452</v>
      </c>
      <c r="L953" s="32">
        <v>0</v>
      </c>
      <c r="M953" s="32">
        <f t="shared" si="33"/>
        <v>0</v>
      </c>
      <c r="N953" t="e">
        <f t="shared" si="34"/>
        <v>#DIV/0!</v>
      </c>
    </row>
    <row r="954" ht="18" customHeight="1" spans="1:14">
      <c r="A954" s="22">
        <v>2139999</v>
      </c>
      <c r="B954" s="29" t="s">
        <v>1453</v>
      </c>
      <c r="C954" s="30">
        <v>0</v>
      </c>
      <c r="D954" s="26">
        <v>0</v>
      </c>
      <c r="E954" s="26">
        <v>41</v>
      </c>
      <c r="F954" s="27">
        <v>0</v>
      </c>
      <c r="G954" s="28">
        <v>-0.8975</v>
      </c>
      <c r="H954" s="29" t="s">
        <v>1454</v>
      </c>
      <c r="I954" s="34">
        <v>400</v>
      </c>
      <c r="J954" s="32">
        <v>2139999</v>
      </c>
      <c r="K954" s="32" t="s">
        <v>1454</v>
      </c>
      <c r="L954" s="32">
        <v>0</v>
      </c>
      <c r="M954" s="32">
        <f t="shared" si="33"/>
        <v>400</v>
      </c>
      <c r="N954">
        <f t="shared" si="34"/>
        <v>-0.8975</v>
      </c>
    </row>
    <row r="955" ht="18" customHeight="1" spans="1:14">
      <c r="A955" s="22">
        <v>214</v>
      </c>
      <c r="B955" s="23" t="s">
        <v>1455</v>
      </c>
      <c r="C955" s="24">
        <v>10044.03</v>
      </c>
      <c r="D955" s="25">
        <v>10044.03</v>
      </c>
      <c r="E955" s="26">
        <v>31217</v>
      </c>
      <c r="F955" s="27">
        <f>E955/D955</f>
        <v>3.10801540815788</v>
      </c>
      <c r="G955" s="28">
        <v>1.61448911222781</v>
      </c>
      <c r="H955" s="23" t="s">
        <v>1456</v>
      </c>
      <c r="I955" s="31">
        <f>I956+I978+I988+I998+I1005+I1010</f>
        <v>11940</v>
      </c>
      <c r="J955" s="32">
        <v>214</v>
      </c>
      <c r="K955" s="32" t="s">
        <v>1456</v>
      </c>
      <c r="L955" s="32">
        <v>0</v>
      </c>
      <c r="M955" s="32">
        <f t="shared" si="33"/>
        <v>11940</v>
      </c>
      <c r="N955">
        <f t="shared" si="34"/>
        <v>1.61448911222781</v>
      </c>
    </row>
    <row r="956" ht="18" customHeight="1" spans="1:14">
      <c r="A956" s="22">
        <v>21401</v>
      </c>
      <c r="B956" s="23" t="s">
        <v>1457</v>
      </c>
      <c r="C956" s="24">
        <v>10044.03</v>
      </c>
      <c r="D956" s="25">
        <v>10044.03</v>
      </c>
      <c r="E956" s="26">
        <v>29937</v>
      </c>
      <c r="F956" s="27">
        <f>E956/D956</f>
        <v>2.9805765215755</v>
      </c>
      <c r="G956" s="28">
        <v>1.82158341187559</v>
      </c>
      <c r="H956" s="23" t="s">
        <v>1458</v>
      </c>
      <c r="I956" s="31">
        <f>SUM(I957:I977)</f>
        <v>10610</v>
      </c>
      <c r="J956" s="32">
        <v>21401</v>
      </c>
      <c r="K956" s="32" t="s">
        <v>1458</v>
      </c>
      <c r="L956" s="32">
        <v>0</v>
      </c>
      <c r="M956" s="32">
        <f t="shared" si="33"/>
        <v>10610</v>
      </c>
      <c r="N956">
        <f t="shared" si="34"/>
        <v>1.82158341187559</v>
      </c>
    </row>
    <row r="957" ht="18" customHeight="1" spans="1:14">
      <c r="A957" s="22">
        <v>2140101</v>
      </c>
      <c r="B957" s="29" t="s">
        <v>13</v>
      </c>
      <c r="C957" s="30">
        <v>167.82</v>
      </c>
      <c r="D957" s="26">
        <v>167.82</v>
      </c>
      <c r="E957" s="26">
        <v>151</v>
      </c>
      <c r="F957" s="27">
        <f>E957/D957</f>
        <v>0.899773566916935</v>
      </c>
      <c r="G957" s="28">
        <v>-0.174863387978142</v>
      </c>
      <c r="H957" s="29" t="s">
        <v>14</v>
      </c>
      <c r="I957" s="34">
        <v>183</v>
      </c>
      <c r="J957" s="32">
        <v>2140101</v>
      </c>
      <c r="K957" s="32" t="s">
        <v>14</v>
      </c>
      <c r="L957" s="32">
        <v>0</v>
      </c>
      <c r="M957" s="32">
        <f t="shared" si="33"/>
        <v>183</v>
      </c>
      <c r="N957">
        <f t="shared" si="34"/>
        <v>-0.174863387978142</v>
      </c>
    </row>
    <row r="958" ht="18" customHeight="1" spans="1:14">
      <c r="A958" s="22">
        <v>2140102</v>
      </c>
      <c r="B958" s="29" t="s">
        <v>15</v>
      </c>
      <c r="C958" s="30">
        <v>178</v>
      </c>
      <c r="D958" s="26">
        <v>178</v>
      </c>
      <c r="E958" s="26">
        <v>1400</v>
      </c>
      <c r="F958" s="27">
        <f>E958/D958</f>
        <v>7.86516853932584</v>
      </c>
      <c r="G958" s="28">
        <v>2.46534653465347</v>
      </c>
      <c r="H958" s="29" t="s">
        <v>16</v>
      </c>
      <c r="I958" s="34">
        <v>404</v>
      </c>
      <c r="J958" s="32">
        <v>2140102</v>
      </c>
      <c r="K958" s="32" t="s">
        <v>16</v>
      </c>
      <c r="L958" s="32">
        <v>0</v>
      </c>
      <c r="M958" s="32">
        <f t="shared" si="33"/>
        <v>404</v>
      </c>
      <c r="N958">
        <f t="shared" si="34"/>
        <v>2.46534653465347</v>
      </c>
    </row>
    <row r="959" ht="18" customHeight="1" spans="1:14">
      <c r="A959" s="22">
        <v>2140103</v>
      </c>
      <c r="B959" s="29" t="s">
        <v>17</v>
      </c>
      <c r="C959" s="30">
        <v>0</v>
      </c>
      <c r="D959" s="26">
        <v>0</v>
      </c>
      <c r="E959" s="26">
        <v>0</v>
      </c>
      <c r="F959" s="27"/>
      <c r="G959" s="28"/>
      <c r="H959" s="29" t="s">
        <v>18</v>
      </c>
      <c r="I959" s="34">
        <v>0</v>
      </c>
      <c r="J959" s="32">
        <v>2140103</v>
      </c>
      <c r="K959" s="32" t="s">
        <v>18</v>
      </c>
      <c r="L959" s="32">
        <v>0</v>
      </c>
      <c r="M959" s="32">
        <f t="shared" si="33"/>
        <v>0</v>
      </c>
      <c r="N959" t="e">
        <f t="shared" si="34"/>
        <v>#DIV/0!</v>
      </c>
    </row>
    <row r="960" ht="18" customHeight="1" spans="1:14">
      <c r="A960" s="22">
        <v>2140104</v>
      </c>
      <c r="B960" s="29" t="s">
        <v>1459</v>
      </c>
      <c r="C960" s="30">
        <v>6294.8</v>
      </c>
      <c r="D960" s="26">
        <v>6294.8</v>
      </c>
      <c r="E960" s="26">
        <v>21700</v>
      </c>
      <c r="F960" s="27">
        <f>E960/D960</f>
        <v>3.44728982652348</v>
      </c>
      <c r="G960" s="28">
        <v>26.5031685678074</v>
      </c>
      <c r="H960" s="29" t="s">
        <v>1460</v>
      </c>
      <c r="I960" s="34">
        <v>789</v>
      </c>
      <c r="J960" s="32">
        <v>2140104</v>
      </c>
      <c r="K960" s="32" t="s">
        <v>1460</v>
      </c>
      <c r="L960" s="32">
        <v>0</v>
      </c>
      <c r="M960" s="32">
        <f t="shared" si="33"/>
        <v>789</v>
      </c>
      <c r="N960">
        <f t="shared" si="34"/>
        <v>26.5031685678074</v>
      </c>
    </row>
    <row r="961" ht="18" customHeight="1" spans="1:14">
      <c r="A961" s="22">
        <v>2140106</v>
      </c>
      <c r="B961" s="29" t="s">
        <v>1461</v>
      </c>
      <c r="C961" s="30">
        <v>2026.25</v>
      </c>
      <c r="D961" s="26">
        <v>2026.25</v>
      </c>
      <c r="E961" s="26">
        <v>4955</v>
      </c>
      <c r="F961" s="27">
        <f>E961/D961</f>
        <v>2.44540407156076</v>
      </c>
      <c r="G961" s="28">
        <v>-0.279691815670882</v>
      </c>
      <c r="H961" s="29" t="s">
        <v>1462</v>
      </c>
      <c r="I961" s="34">
        <v>6879</v>
      </c>
      <c r="J961" s="32">
        <v>2140106</v>
      </c>
      <c r="K961" s="32" t="s">
        <v>1462</v>
      </c>
      <c r="L961" s="32">
        <v>0</v>
      </c>
      <c r="M961" s="32">
        <f t="shared" si="33"/>
        <v>6879</v>
      </c>
      <c r="N961">
        <f t="shared" si="34"/>
        <v>-0.279691815670882</v>
      </c>
    </row>
    <row r="962" ht="18" customHeight="1" spans="1:14">
      <c r="A962" s="22">
        <v>2140109</v>
      </c>
      <c r="B962" s="29" t="s">
        <v>1463</v>
      </c>
      <c r="C962" s="30">
        <v>0</v>
      </c>
      <c r="D962" s="26">
        <v>0</v>
      </c>
      <c r="E962" s="26">
        <v>0</v>
      </c>
      <c r="F962" s="27"/>
      <c r="G962" s="28"/>
      <c r="H962" s="29" t="s">
        <v>1464</v>
      </c>
      <c r="I962" s="34">
        <v>0</v>
      </c>
      <c r="J962" s="32">
        <v>2140109</v>
      </c>
      <c r="K962" s="32" t="s">
        <v>1464</v>
      </c>
      <c r="L962" s="32">
        <v>0</v>
      </c>
      <c r="M962" s="32">
        <f t="shared" si="33"/>
        <v>0</v>
      </c>
      <c r="N962" t="e">
        <f t="shared" si="34"/>
        <v>#DIV/0!</v>
      </c>
    </row>
    <row r="963" ht="18" customHeight="1" spans="1:14">
      <c r="A963" s="22">
        <v>2140110</v>
      </c>
      <c r="B963" s="29" t="s">
        <v>1465</v>
      </c>
      <c r="C963" s="30">
        <v>0</v>
      </c>
      <c r="D963" s="26">
        <v>0</v>
      </c>
      <c r="E963" s="26">
        <v>0</v>
      </c>
      <c r="F963" s="27"/>
      <c r="G963" s="28"/>
      <c r="H963" s="29" t="s">
        <v>1466</v>
      </c>
      <c r="I963" s="34">
        <v>0</v>
      </c>
      <c r="J963" s="32">
        <v>2140110</v>
      </c>
      <c r="K963" s="32" t="s">
        <v>1466</v>
      </c>
      <c r="L963" s="32">
        <v>0</v>
      </c>
      <c r="M963" s="32">
        <f t="shared" si="33"/>
        <v>0</v>
      </c>
      <c r="N963" t="e">
        <f t="shared" si="34"/>
        <v>#DIV/0!</v>
      </c>
    </row>
    <row r="964" ht="18" customHeight="1" spans="1:14">
      <c r="A964" s="22">
        <v>2140111</v>
      </c>
      <c r="B964" s="29" t="s">
        <v>1467</v>
      </c>
      <c r="C964" s="30">
        <v>0</v>
      </c>
      <c r="D964" s="26">
        <v>0</v>
      </c>
      <c r="E964" s="26">
        <v>0</v>
      </c>
      <c r="F964" s="27"/>
      <c r="G964" s="28"/>
      <c r="H964" s="29" t="s">
        <v>1468</v>
      </c>
      <c r="I964" s="34">
        <v>0</v>
      </c>
      <c r="J964" s="32">
        <v>2140111</v>
      </c>
      <c r="K964" s="32" t="s">
        <v>1468</v>
      </c>
      <c r="L964" s="32">
        <v>0</v>
      </c>
      <c r="M964" s="32">
        <f t="shared" si="33"/>
        <v>0</v>
      </c>
      <c r="N964" t="e">
        <f t="shared" si="34"/>
        <v>#DIV/0!</v>
      </c>
    </row>
    <row r="965" ht="18" customHeight="1" spans="1:14">
      <c r="A965" s="22">
        <v>2140112</v>
      </c>
      <c r="B965" s="29" t="s">
        <v>1469</v>
      </c>
      <c r="C965" s="30">
        <v>1350.16</v>
      </c>
      <c r="D965" s="26">
        <v>1350.16</v>
      </c>
      <c r="E965" s="26">
        <v>1731</v>
      </c>
      <c r="F965" s="27">
        <f>E965/D965</f>
        <v>1.28207027315281</v>
      </c>
      <c r="G965" s="28">
        <v>-0.256123764503653</v>
      </c>
      <c r="H965" s="29" t="s">
        <v>1470</v>
      </c>
      <c r="I965" s="34">
        <v>2327</v>
      </c>
      <c r="J965" s="32">
        <v>2140112</v>
      </c>
      <c r="K965" s="32" t="s">
        <v>1470</v>
      </c>
      <c r="L965" s="32">
        <v>0</v>
      </c>
      <c r="M965" s="32">
        <f t="shared" ref="M965:M1028" si="35">I965-L965</f>
        <v>2327</v>
      </c>
      <c r="N965">
        <f t="shared" ref="N965:N1028" si="36">E965/M965-1</f>
        <v>-0.256123764503653</v>
      </c>
    </row>
    <row r="966" ht="18" customHeight="1" spans="1:14">
      <c r="A966" s="22">
        <v>2140114</v>
      </c>
      <c r="B966" s="29" t="s">
        <v>1471</v>
      </c>
      <c r="C966" s="30">
        <v>0</v>
      </c>
      <c r="D966" s="26">
        <v>0</v>
      </c>
      <c r="E966" s="26">
        <v>0</v>
      </c>
      <c r="F966" s="27"/>
      <c r="G966" s="28"/>
      <c r="H966" s="29" t="s">
        <v>1472</v>
      </c>
      <c r="I966" s="34">
        <v>0</v>
      </c>
      <c r="J966" s="32">
        <v>2140114</v>
      </c>
      <c r="K966" s="32" t="s">
        <v>1472</v>
      </c>
      <c r="L966" s="32">
        <v>0</v>
      </c>
      <c r="M966" s="32">
        <f t="shared" si="35"/>
        <v>0</v>
      </c>
      <c r="N966" t="e">
        <f t="shared" si="36"/>
        <v>#DIV/0!</v>
      </c>
    </row>
    <row r="967" ht="18" customHeight="1" spans="1:14">
      <c r="A967" s="22">
        <v>2140122</v>
      </c>
      <c r="B967" s="29" t="s">
        <v>1473</v>
      </c>
      <c r="C967" s="30">
        <v>0</v>
      </c>
      <c r="D967" s="26">
        <v>0</v>
      </c>
      <c r="E967" s="26">
        <v>0</v>
      </c>
      <c r="F967" s="27"/>
      <c r="G967" s="28"/>
      <c r="H967" s="29" t="s">
        <v>1474</v>
      </c>
      <c r="I967" s="34">
        <v>0</v>
      </c>
      <c r="J967" s="32">
        <v>2140122</v>
      </c>
      <c r="K967" s="32" t="s">
        <v>1474</v>
      </c>
      <c r="L967" s="32">
        <v>0</v>
      </c>
      <c r="M967" s="32">
        <f t="shared" si="35"/>
        <v>0</v>
      </c>
      <c r="N967" t="e">
        <f t="shared" si="36"/>
        <v>#DIV/0!</v>
      </c>
    </row>
    <row r="968" ht="18" customHeight="1" spans="1:14">
      <c r="A968" s="22">
        <v>2140123</v>
      </c>
      <c r="B968" s="29" t="s">
        <v>1475</v>
      </c>
      <c r="C968" s="30">
        <v>0</v>
      </c>
      <c r="D968" s="26">
        <v>0</v>
      </c>
      <c r="E968" s="26">
        <v>0</v>
      </c>
      <c r="F968" s="27"/>
      <c r="G968" s="28"/>
      <c r="H968" s="29" t="s">
        <v>1476</v>
      </c>
      <c r="I968" s="34">
        <v>0</v>
      </c>
      <c r="J968" s="32">
        <v>2140123</v>
      </c>
      <c r="K968" s="32" t="s">
        <v>1476</v>
      </c>
      <c r="L968" s="32">
        <v>0</v>
      </c>
      <c r="M968" s="32">
        <f t="shared" si="35"/>
        <v>0</v>
      </c>
      <c r="N968" t="e">
        <f t="shared" si="36"/>
        <v>#DIV/0!</v>
      </c>
    </row>
    <row r="969" ht="18" customHeight="1" spans="1:14">
      <c r="A969" s="22">
        <v>2140127</v>
      </c>
      <c r="B969" s="29" t="s">
        <v>1477</v>
      </c>
      <c r="C969" s="30">
        <v>0</v>
      </c>
      <c r="D969" s="26">
        <v>0</v>
      </c>
      <c r="E969" s="26">
        <v>0</v>
      </c>
      <c r="F969" s="27"/>
      <c r="G969" s="28"/>
      <c r="H969" s="29" t="s">
        <v>1478</v>
      </c>
      <c r="I969" s="34">
        <v>0</v>
      </c>
      <c r="J969" s="32">
        <v>2140127</v>
      </c>
      <c r="K969" s="32" t="s">
        <v>1478</v>
      </c>
      <c r="L969" s="32">
        <v>0</v>
      </c>
      <c r="M969" s="32">
        <f t="shared" si="35"/>
        <v>0</v>
      </c>
      <c r="N969" t="e">
        <f t="shared" si="36"/>
        <v>#DIV/0!</v>
      </c>
    </row>
    <row r="970" ht="18" customHeight="1" spans="1:14">
      <c r="A970" s="22">
        <v>2140128</v>
      </c>
      <c r="B970" s="29" t="s">
        <v>1479</v>
      </c>
      <c r="C970" s="30">
        <v>0</v>
      </c>
      <c r="D970" s="26">
        <v>0</v>
      </c>
      <c r="E970" s="26">
        <v>0</v>
      </c>
      <c r="F970" s="27"/>
      <c r="G970" s="28"/>
      <c r="H970" s="29" t="s">
        <v>1480</v>
      </c>
      <c r="I970" s="34">
        <v>0</v>
      </c>
      <c r="J970" s="32">
        <v>2140128</v>
      </c>
      <c r="K970" s="32" t="s">
        <v>1480</v>
      </c>
      <c r="L970" s="32">
        <v>0</v>
      </c>
      <c r="M970" s="32">
        <f t="shared" si="35"/>
        <v>0</v>
      </c>
      <c r="N970" t="e">
        <f t="shared" si="36"/>
        <v>#DIV/0!</v>
      </c>
    </row>
    <row r="971" ht="18" customHeight="1" spans="1:14">
      <c r="A971" s="22">
        <v>2140129</v>
      </c>
      <c r="B971" s="29" t="s">
        <v>1481</v>
      </c>
      <c r="C971" s="30">
        <v>0</v>
      </c>
      <c r="D971" s="26">
        <v>0</v>
      </c>
      <c r="E971" s="26">
        <v>0</v>
      </c>
      <c r="F971" s="27"/>
      <c r="G971" s="28"/>
      <c r="H971" s="29" t="s">
        <v>1482</v>
      </c>
      <c r="I971" s="34">
        <v>0</v>
      </c>
      <c r="J971" s="32">
        <v>2140129</v>
      </c>
      <c r="K971" s="32" t="s">
        <v>1482</v>
      </c>
      <c r="L971" s="32">
        <v>0</v>
      </c>
      <c r="M971" s="32">
        <f t="shared" si="35"/>
        <v>0</v>
      </c>
      <c r="N971" t="e">
        <f t="shared" si="36"/>
        <v>#DIV/0!</v>
      </c>
    </row>
    <row r="972" ht="18" customHeight="1" spans="1:14">
      <c r="A972" s="22">
        <v>2140130</v>
      </c>
      <c r="B972" s="29" t="s">
        <v>1483</v>
      </c>
      <c r="C972" s="30">
        <v>0</v>
      </c>
      <c r="D972" s="26">
        <v>0</v>
      </c>
      <c r="E972" s="26">
        <v>0</v>
      </c>
      <c r="F972" s="27"/>
      <c r="G972" s="28"/>
      <c r="H972" s="29" t="s">
        <v>1484</v>
      </c>
      <c r="I972" s="34">
        <v>0</v>
      </c>
      <c r="J972" s="32">
        <v>2140130</v>
      </c>
      <c r="K972" s="32" t="s">
        <v>1484</v>
      </c>
      <c r="L972" s="32">
        <v>0</v>
      </c>
      <c r="M972" s="32">
        <f t="shared" si="35"/>
        <v>0</v>
      </c>
      <c r="N972" t="e">
        <f t="shared" si="36"/>
        <v>#DIV/0!</v>
      </c>
    </row>
    <row r="973" ht="18" customHeight="1" spans="1:14">
      <c r="A973" s="22">
        <v>2140131</v>
      </c>
      <c r="B973" s="29" t="s">
        <v>1485</v>
      </c>
      <c r="C973" s="30">
        <v>27</v>
      </c>
      <c r="D973" s="26">
        <v>27</v>
      </c>
      <c r="E973" s="26">
        <v>0</v>
      </c>
      <c r="F973" s="27">
        <f>E973/D973</f>
        <v>0</v>
      </c>
      <c r="G973" s="28"/>
      <c r="H973" s="29" t="s">
        <v>1486</v>
      </c>
      <c r="I973" s="34">
        <v>0</v>
      </c>
      <c r="J973" s="32">
        <v>2140131</v>
      </c>
      <c r="K973" s="32" t="s">
        <v>1486</v>
      </c>
      <c r="L973" s="32">
        <v>0</v>
      </c>
      <c r="M973" s="32">
        <f t="shared" si="35"/>
        <v>0</v>
      </c>
      <c r="N973" t="e">
        <f t="shared" si="36"/>
        <v>#DIV/0!</v>
      </c>
    </row>
    <row r="974" ht="18" customHeight="1" spans="1:14">
      <c r="A974" s="22">
        <v>2140133</v>
      </c>
      <c r="B974" s="29" t="s">
        <v>1487</v>
      </c>
      <c r="C974" s="30">
        <v>0</v>
      </c>
      <c r="D974" s="26">
        <v>0</v>
      </c>
      <c r="E974" s="26">
        <v>0</v>
      </c>
      <c r="F974" s="27"/>
      <c r="G974" s="28"/>
      <c r="H974" s="29" t="s">
        <v>1488</v>
      </c>
      <c r="I974" s="34">
        <v>0</v>
      </c>
      <c r="J974" s="32">
        <v>2140133</v>
      </c>
      <c r="K974" s="32" t="s">
        <v>1488</v>
      </c>
      <c r="L974" s="32">
        <v>0</v>
      </c>
      <c r="M974" s="32">
        <f t="shared" si="35"/>
        <v>0</v>
      </c>
      <c r="N974" t="e">
        <f t="shared" si="36"/>
        <v>#DIV/0!</v>
      </c>
    </row>
    <row r="975" ht="18" customHeight="1" spans="1:14">
      <c r="A975" s="22">
        <v>2140136</v>
      </c>
      <c r="B975" s="29" t="s">
        <v>1489</v>
      </c>
      <c r="C975" s="30">
        <v>0</v>
      </c>
      <c r="D975" s="26">
        <v>0</v>
      </c>
      <c r="E975" s="26">
        <v>0</v>
      </c>
      <c r="F975" s="27"/>
      <c r="G975" s="28"/>
      <c r="H975" s="29" t="s">
        <v>1490</v>
      </c>
      <c r="I975" s="34">
        <v>0</v>
      </c>
      <c r="J975" s="32">
        <v>2140136</v>
      </c>
      <c r="K975" s="32" t="s">
        <v>1490</v>
      </c>
      <c r="L975" s="32">
        <v>0</v>
      </c>
      <c r="M975" s="32">
        <f t="shared" si="35"/>
        <v>0</v>
      </c>
      <c r="N975" t="e">
        <f t="shared" si="36"/>
        <v>#DIV/0!</v>
      </c>
    </row>
    <row r="976" ht="18" customHeight="1" spans="1:14">
      <c r="A976" s="22">
        <v>2140138</v>
      </c>
      <c r="B976" s="29" t="s">
        <v>1491</v>
      </c>
      <c r="C976" s="30">
        <v>0</v>
      </c>
      <c r="D976" s="26">
        <v>0</v>
      </c>
      <c r="E976" s="26">
        <v>0</v>
      </c>
      <c r="F976" s="27"/>
      <c r="G976" s="28"/>
      <c r="H976" s="29" t="s">
        <v>1492</v>
      </c>
      <c r="I976" s="34">
        <v>0</v>
      </c>
      <c r="J976" s="32">
        <v>2140138</v>
      </c>
      <c r="K976" s="32" t="s">
        <v>1492</v>
      </c>
      <c r="L976" s="32">
        <v>0</v>
      </c>
      <c r="M976" s="32">
        <f t="shared" si="35"/>
        <v>0</v>
      </c>
      <c r="N976" t="e">
        <f t="shared" si="36"/>
        <v>#DIV/0!</v>
      </c>
    </row>
    <row r="977" ht="18" customHeight="1" spans="1:14">
      <c r="A977" s="22">
        <v>2140199</v>
      </c>
      <c r="B977" s="29" t="s">
        <v>1493</v>
      </c>
      <c r="C977" s="30">
        <v>0</v>
      </c>
      <c r="D977" s="26">
        <v>0</v>
      </c>
      <c r="E977" s="26">
        <v>0</v>
      </c>
      <c r="F977" s="27"/>
      <c r="G977" s="28">
        <v>-1</v>
      </c>
      <c r="H977" s="29" t="s">
        <v>1494</v>
      </c>
      <c r="I977" s="34">
        <v>28</v>
      </c>
      <c r="J977" s="32">
        <v>2140199</v>
      </c>
      <c r="K977" s="32" t="s">
        <v>1494</v>
      </c>
      <c r="L977" s="32">
        <v>0</v>
      </c>
      <c r="M977" s="32">
        <f t="shared" si="35"/>
        <v>28</v>
      </c>
      <c r="N977">
        <f t="shared" si="36"/>
        <v>-1</v>
      </c>
    </row>
    <row r="978" ht="18" customHeight="1" spans="1:14">
      <c r="A978" s="22">
        <v>21402</v>
      </c>
      <c r="B978" s="23" t="s">
        <v>1495</v>
      </c>
      <c r="C978" s="24">
        <v>0</v>
      </c>
      <c r="D978" s="25">
        <v>0</v>
      </c>
      <c r="E978" s="26">
        <v>0</v>
      </c>
      <c r="F978" s="27"/>
      <c r="G978" s="28"/>
      <c r="H978" s="23" t="s">
        <v>1496</v>
      </c>
      <c r="I978" s="31">
        <f>SUM(I979:I987)</f>
        <v>0</v>
      </c>
      <c r="J978" s="32">
        <v>21402</v>
      </c>
      <c r="K978" s="32" t="s">
        <v>1496</v>
      </c>
      <c r="L978" s="32">
        <v>0</v>
      </c>
      <c r="M978" s="32">
        <f t="shared" si="35"/>
        <v>0</v>
      </c>
      <c r="N978" t="e">
        <f t="shared" si="36"/>
        <v>#DIV/0!</v>
      </c>
    </row>
    <row r="979" ht="18" customHeight="1" spans="1:14">
      <c r="A979" s="22">
        <v>2140201</v>
      </c>
      <c r="B979" s="29" t="s">
        <v>13</v>
      </c>
      <c r="C979" s="30">
        <v>0</v>
      </c>
      <c r="D979" s="26">
        <v>0</v>
      </c>
      <c r="E979" s="26">
        <v>0</v>
      </c>
      <c r="F979" s="27"/>
      <c r="G979" s="28"/>
      <c r="H979" s="29" t="s">
        <v>14</v>
      </c>
      <c r="I979" s="34">
        <v>0</v>
      </c>
      <c r="J979" s="32">
        <v>2140201</v>
      </c>
      <c r="K979" s="32" t="s">
        <v>14</v>
      </c>
      <c r="L979" s="32">
        <v>0</v>
      </c>
      <c r="M979" s="32">
        <f t="shared" si="35"/>
        <v>0</v>
      </c>
      <c r="N979" t="e">
        <f t="shared" si="36"/>
        <v>#DIV/0!</v>
      </c>
    </row>
    <row r="980" ht="18" customHeight="1" spans="1:14">
      <c r="A980" s="22">
        <v>2140202</v>
      </c>
      <c r="B980" s="29" t="s">
        <v>15</v>
      </c>
      <c r="C980" s="30">
        <v>0</v>
      </c>
      <c r="D980" s="26">
        <v>0</v>
      </c>
      <c r="E980" s="26">
        <v>0</v>
      </c>
      <c r="F980" s="27"/>
      <c r="G980" s="28"/>
      <c r="H980" s="29" t="s">
        <v>16</v>
      </c>
      <c r="I980" s="34">
        <v>0</v>
      </c>
      <c r="J980" s="32">
        <v>2140202</v>
      </c>
      <c r="K980" s="32" t="s">
        <v>16</v>
      </c>
      <c r="L980" s="32">
        <v>0</v>
      </c>
      <c r="M980" s="32">
        <f t="shared" si="35"/>
        <v>0</v>
      </c>
      <c r="N980" t="e">
        <f t="shared" si="36"/>
        <v>#DIV/0!</v>
      </c>
    </row>
    <row r="981" ht="18" customHeight="1" spans="1:14">
      <c r="A981" s="22">
        <v>2140203</v>
      </c>
      <c r="B981" s="29" t="s">
        <v>17</v>
      </c>
      <c r="C981" s="30">
        <v>0</v>
      </c>
      <c r="D981" s="26">
        <v>0</v>
      </c>
      <c r="E981" s="26">
        <v>0</v>
      </c>
      <c r="F981" s="27"/>
      <c r="G981" s="28"/>
      <c r="H981" s="29" t="s">
        <v>18</v>
      </c>
      <c r="I981" s="34">
        <v>0</v>
      </c>
      <c r="J981" s="32">
        <v>2140203</v>
      </c>
      <c r="K981" s="32" t="s">
        <v>18</v>
      </c>
      <c r="L981" s="32">
        <v>0</v>
      </c>
      <c r="M981" s="32">
        <f t="shared" si="35"/>
        <v>0</v>
      </c>
      <c r="N981" t="e">
        <f t="shared" si="36"/>
        <v>#DIV/0!</v>
      </c>
    </row>
    <row r="982" ht="18" customHeight="1" spans="1:14">
      <c r="A982" s="22">
        <v>2140204</v>
      </c>
      <c r="B982" s="29" t="s">
        <v>1497</v>
      </c>
      <c r="C982" s="30">
        <v>0</v>
      </c>
      <c r="D982" s="26">
        <v>0</v>
      </c>
      <c r="E982" s="26">
        <v>0</v>
      </c>
      <c r="F982" s="27"/>
      <c r="G982" s="28"/>
      <c r="H982" s="29" t="s">
        <v>1498</v>
      </c>
      <c r="I982" s="34">
        <v>0</v>
      </c>
      <c r="J982" s="32">
        <v>2140204</v>
      </c>
      <c r="K982" s="32" t="s">
        <v>1498</v>
      </c>
      <c r="L982" s="32">
        <v>0</v>
      </c>
      <c r="M982" s="32">
        <f t="shared" si="35"/>
        <v>0</v>
      </c>
      <c r="N982" t="e">
        <f t="shared" si="36"/>
        <v>#DIV/0!</v>
      </c>
    </row>
    <row r="983" ht="18" customHeight="1" spans="1:14">
      <c r="A983" s="22">
        <v>2140205</v>
      </c>
      <c r="B983" s="29" t="s">
        <v>1499</v>
      </c>
      <c r="C983" s="30">
        <v>0</v>
      </c>
      <c r="D983" s="26">
        <v>0</v>
      </c>
      <c r="E983" s="26">
        <v>0</v>
      </c>
      <c r="F983" s="27"/>
      <c r="G983" s="28"/>
      <c r="H983" s="29" t="s">
        <v>1500</v>
      </c>
      <c r="I983" s="34">
        <v>0</v>
      </c>
      <c r="J983" s="32">
        <v>2140205</v>
      </c>
      <c r="K983" s="32" t="s">
        <v>1500</v>
      </c>
      <c r="L983" s="32">
        <v>0</v>
      </c>
      <c r="M983" s="32">
        <f t="shared" si="35"/>
        <v>0</v>
      </c>
      <c r="N983" t="e">
        <f t="shared" si="36"/>
        <v>#DIV/0!</v>
      </c>
    </row>
    <row r="984" ht="18" customHeight="1" spans="1:14">
      <c r="A984" s="22">
        <v>2140206</v>
      </c>
      <c r="B984" s="29" t="s">
        <v>1501</v>
      </c>
      <c r="C984" s="30">
        <v>0</v>
      </c>
      <c r="D984" s="26">
        <v>0</v>
      </c>
      <c r="E984" s="26">
        <v>0</v>
      </c>
      <c r="F984" s="27"/>
      <c r="G984" s="28"/>
      <c r="H984" s="29" t="s">
        <v>1502</v>
      </c>
      <c r="I984" s="34">
        <v>0</v>
      </c>
      <c r="J984" s="32">
        <v>2140206</v>
      </c>
      <c r="K984" s="32" t="s">
        <v>1502</v>
      </c>
      <c r="L984" s="32">
        <v>0</v>
      </c>
      <c r="M984" s="32">
        <f t="shared" si="35"/>
        <v>0</v>
      </c>
      <c r="N984" t="e">
        <f t="shared" si="36"/>
        <v>#DIV/0!</v>
      </c>
    </row>
    <row r="985" ht="18" customHeight="1" spans="1:14">
      <c r="A985" s="22">
        <v>2140207</v>
      </c>
      <c r="B985" s="29" t="s">
        <v>1503</v>
      </c>
      <c r="C985" s="30">
        <v>0</v>
      </c>
      <c r="D985" s="26">
        <v>0</v>
      </c>
      <c r="E985" s="26">
        <v>0</v>
      </c>
      <c r="F985" s="27"/>
      <c r="G985" s="28"/>
      <c r="H985" s="29" t="s">
        <v>1504</v>
      </c>
      <c r="I985" s="34">
        <v>0</v>
      </c>
      <c r="J985" s="32">
        <v>2140207</v>
      </c>
      <c r="K985" s="32" t="s">
        <v>1504</v>
      </c>
      <c r="L985" s="32">
        <v>0</v>
      </c>
      <c r="M985" s="32">
        <f t="shared" si="35"/>
        <v>0</v>
      </c>
      <c r="N985" t="e">
        <f t="shared" si="36"/>
        <v>#DIV/0!</v>
      </c>
    </row>
    <row r="986" ht="18" customHeight="1" spans="1:14">
      <c r="A986" s="22">
        <v>2140208</v>
      </c>
      <c r="B986" s="29" t="s">
        <v>1505</v>
      </c>
      <c r="C986" s="30">
        <v>0</v>
      </c>
      <c r="D986" s="26">
        <v>0</v>
      </c>
      <c r="E986" s="26">
        <v>0</v>
      </c>
      <c r="F986" s="27"/>
      <c r="G986" s="28"/>
      <c r="H986" s="29" t="s">
        <v>1506</v>
      </c>
      <c r="I986" s="34">
        <v>0</v>
      </c>
      <c r="J986" s="32">
        <v>2140208</v>
      </c>
      <c r="K986" s="32" t="s">
        <v>1506</v>
      </c>
      <c r="L986" s="32">
        <v>0</v>
      </c>
      <c r="M986" s="32">
        <f t="shared" si="35"/>
        <v>0</v>
      </c>
      <c r="N986" t="e">
        <f t="shared" si="36"/>
        <v>#DIV/0!</v>
      </c>
    </row>
    <row r="987" ht="18" customHeight="1" spans="1:14">
      <c r="A987" s="22">
        <v>2140299</v>
      </c>
      <c r="B987" s="29" t="s">
        <v>1507</v>
      </c>
      <c r="C987" s="30">
        <v>0</v>
      </c>
      <c r="D987" s="26">
        <v>0</v>
      </c>
      <c r="E987" s="26">
        <v>0</v>
      </c>
      <c r="F987" s="27"/>
      <c r="G987" s="28"/>
      <c r="H987" s="29" t="s">
        <v>1508</v>
      </c>
      <c r="I987" s="34">
        <v>0</v>
      </c>
      <c r="J987" s="32">
        <v>2140299</v>
      </c>
      <c r="K987" s="32" t="s">
        <v>1508</v>
      </c>
      <c r="L987" s="32">
        <v>0</v>
      </c>
      <c r="M987" s="32">
        <f t="shared" si="35"/>
        <v>0</v>
      </c>
      <c r="N987" t="e">
        <f t="shared" si="36"/>
        <v>#DIV/0!</v>
      </c>
    </row>
    <row r="988" ht="18" customHeight="1" spans="1:14">
      <c r="A988" s="22">
        <v>21403</v>
      </c>
      <c r="B988" s="23" t="s">
        <v>1509</v>
      </c>
      <c r="C988" s="24">
        <v>0</v>
      </c>
      <c r="D988" s="25">
        <v>0</v>
      </c>
      <c r="E988" s="26">
        <v>0</v>
      </c>
      <c r="F988" s="27"/>
      <c r="G988" s="28"/>
      <c r="H988" s="23" t="s">
        <v>1510</v>
      </c>
      <c r="I988" s="31">
        <f>SUM(I989:I997)</f>
        <v>0</v>
      </c>
      <c r="J988" s="32">
        <v>21403</v>
      </c>
      <c r="K988" s="32" t="s">
        <v>1510</v>
      </c>
      <c r="L988" s="32">
        <v>0</v>
      </c>
      <c r="M988" s="32">
        <f t="shared" si="35"/>
        <v>0</v>
      </c>
      <c r="N988" t="e">
        <f t="shared" si="36"/>
        <v>#DIV/0!</v>
      </c>
    </row>
    <row r="989" ht="18" customHeight="1" spans="1:14">
      <c r="A989" s="22">
        <v>2140301</v>
      </c>
      <c r="B989" s="29" t="s">
        <v>13</v>
      </c>
      <c r="C989" s="30">
        <v>0</v>
      </c>
      <c r="D989" s="26">
        <v>0</v>
      </c>
      <c r="E989" s="26">
        <v>0</v>
      </c>
      <c r="F989" s="27"/>
      <c r="G989" s="28"/>
      <c r="H989" s="29" t="s">
        <v>14</v>
      </c>
      <c r="I989" s="34">
        <v>0</v>
      </c>
      <c r="J989" s="32">
        <v>2140301</v>
      </c>
      <c r="K989" s="32" t="s">
        <v>14</v>
      </c>
      <c r="L989" s="32">
        <v>0</v>
      </c>
      <c r="M989" s="32">
        <f t="shared" si="35"/>
        <v>0</v>
      </c>
      <c r="N989" t="e">
        <f t="shared" si="36"/>
        <v>#DIV/0!</v>
      </c>
    </row>
    <row r="990" ht="18" customHeight="1" spans="1:14">
      <c r="A990" s="22">
        <v>2140302</v>
      </c>
      <c r="B990" s="29" t="s">
        <v>15</v>
      </c>
      <c r="C990" s="30">
        <v>0</v>
      </c>
      <c r="D990" s="26">
        <v>0</v>
      </c>
      <c r="E990" s="26">
        <v>0</v>
      </c>
      <c r="F990" s="27"/>
      <c r="G990" s="28"/>
      <c r="H990" s="29" t="s">
        <v>16</v>
      </c>
      <c r="I990" s="34">
        <v>0</v>
      </c>
      <c r="J990" s="32">
        <v>2140302</v>
      </c>
      <c r="K990" s="32" t="s">
        <v>16</v>
      </c>
      <c r="L990" s="32">
        <v>0</v>
      </c>
      <c r="M990" s="32">
        <f t="shared" si="35"/>
        <v>0</v>
      </c>
      <c r="N990" t="e">
        <f t="shared" si="36"/>
        <v>#DIV/0!</v>
      </c>
    </row>
    <row r="991" ht="18" customHeight="1" spans="1:14">
      <c r="A991" s="22">
        <v>2140303</v>
      </c>
      <c r="B991" s="29" t="s">
        <v>17</v>
      </c>
      <c r="C991" s="30">
        <v>0</v>
      </c>
      <c r="D991" s="26">
        <v>0</v>
      </c>
      <c r="E991" s="26">
        <v>0</v>
      </c>
      <c r="F991" s="27"/>
      <c r="G991" s="28"/>
      <c r="H991" s="29" t="s">
        <v>18</v>
      </c>
      <c r="I991" s="34">
        <v>0</v>
      </c>
      <c r="J991" s="32">
        <v>2140303</v>
      </c>
      <c r="K991" s="32" t="s">
        <v>18</v>
      </c>
      <c r="L991" s="32">
        <v>0</v>
      </c>
      <c r="M991" s="32">
        <f t="shared" si="35"/>
        <v>0</v>
      </c>
      <c r="N991" t="e">
        <f t="shared" si="36"/>
        <v>#DIV/0!</v>
      </c>
    </row>
    <row r="992" ht="18" customHeight="1" spans="1:14">
      <c r="A992" s="22">
        <v>2140304</v>
      </c>
      <c r="B992" s="29" t="s">
        <v>1511</v>
      </c>
      <c r="C992" s="30">
        <v>0</v>
      </c>
      <c r="D992" s="26">
        <v>0</v>
      </c>
      <c r="E992" s="26">
        <v>0</v>
      </c>
      <c r="F992" s="27"/>
      <c r="G992" s="28"/>
      <c r="H992" s="29" t="s">
        <v>1512</v>
      </c>
      <c r="I992" s="34">
        <v>0</v>
      </c>
      <c r="J992" s="32">
        <v>2140304</v>
      </c>
      <c r="K992" s="32" t="s">
        <v>1512</v>
      </c>
      <c r="L992" s="32">
        <v>0</v>
      </c>
      <c r="M992" s="32">
        <f t="shared" si="35"/>
        <v>0</v>
      </c>
      <c r="N992" t="e">
        <f t="shared" si="36"/>
        <v>#DIV/0!</v>
      </c>
    </row>
    <row r="993" ht="18" customHeight="1" spans="1:14">
      <c r="A993" s="22">
        <v>2140305</v>
      </c>
      <c r="B993" s="29" t="s">
        <v>1513</v>
      </c>
      <c r="C993" s="30">
        <v>0</v>
      </c>
      <c r="D993" s="26">
        <v>0</v>
      </c>
      <c r="E993" s="26">
        <v>0</v>
      </c>
      <c r="F993" s="27"/>
      <c r="G993" s="28"/>
      <c r="H993" s="29" t="s">
        <v>1514</v>
      </c>
      <c r="I993" s="34">
        <v>0</v>
      </c>
      <c r="J993" s="32">
        <v>2140305</v>
      </c>
      <c r="K993" s="32" t="s">
        <v>1514</v>
      </c>
      <c r="L993" s="32">
        <v>0</v>
      </c>
      <c r="M993" s="32">
        <f t="shared" si="35"/>
        <v>0</v>
      </c>
      <c r="N993" t="e">
        <f t="shared" si="36"/>
        <v>#DIV/0!</v>
      </c>
    </row>
    <row r="994" ht="18" customHeight="1" spans="1:14">
      <c r="A994" s="22">
        <v>2140306</v>
      </c>
      <c r="B994" s="29" t="s">
        <v>1515</v>
      </c>
      <c r="C994" s="30">
        <v>0</v>
      </c>
      <c r="D994" s="26">
        <v>0</v>
      </c>
      <c r="E994" s="26">
        <v>0</v>
      </c>
      <c r="F994" s="27"/>
      <c r="G994" s="28"/>
      <c r="H994" s="29" t="s">
        <v>1516</v>
      </c>
      <c r="I994" s="34">
        <v>0</v>
      </c>
      <c r="J994" s="32">
        <v>2140306</v>
      </c>
      <c r="K994" s="32" t="s">
        <v>1516</v>
      </c>
      <c r="L994" s="32">
        <v>0</v>
      </c>
      <c r="M994" s="32">
        <f t="shared" si="35"/>
        <v>0</v>
      </c>
      <c r="N994" t="e">
        <f t="shared" si="36"/>
        <v>#DIV/0!</v>
      </c>
    </row>
    <row r="995" ht="18" customHeight="1" spans="1:14">
      <c r="A995" s="22">
        <v>2140307</v>
      </c>
      <c r="B995" s="29" t="s">
        <v>1517</v>
      </c>
      <c r="C995" s="30">
        <v>0</v>
      </c>
      <c r="D995" s="26">
        <v>0</v>
      </c>
      <c r="E995" s="26">
        <v>0</v>
      </c>
      <c r="F995" s="27"/>
      <c r="G995" s="28"/>
      <c r="H995" s="29" t="s">
        <v>1518</v>
      </c>
      <c r="I995" s="34">
        <v>0</v>
      </c>
      <c r="J995" s="32">
        <v>2140307</v>
      </c>
      <c r="K995" s="32" t="s">
        <v>1518</v>
      </c>
      <c r="L995" s="32">
        <v>0</v>
      </c>
      <c r="M995" s="32">
        <f t="shared" si="35"/>
        <v>0</v>
      </c>
      <c r="N995" t="e">
        <f t="shared" si="36"/>
        <v>#DIV/0!</v>
      </c>
    </row>
    <row r="996" ht="18" customHeight="1" spans="1:14">
      <c r="A996" s="22">
        <v>2140308</v>
      </c>
      <c r="B996" s="29" t="s">
        <v>1519</v>
      </c>
      <c r="C996" s="30">
        <v>0</v>
      </c>
      <c r="D996" s="26">
        <v>0</v>
      </c>
      <c r="E996" s="26">
        <v>0</v>
      </c>
      <c r="F996" s="27"/>
      <c r="G996" s="28"/>
      <c r="H996" s="29" t="s">
        <v>1520</v>
      </c>
      <c r="I996" s="34">
        <v>0</v>
      </c>
      <c r="J996" s="32">
        <v>2140308</v>
      </c>
      <c r="K996" s="32" t="s">
        <v>1520</v>
      </c>
      <c r="L996" s="32">
        <v>0</v>
      </c>
      <c r="M996" s="32">
        <f t="shared" si="35"/>
        <v>0</v>
      </c>
      <c r="N996" t="e">
        <f t="shared" si="36"/>
        <v>#DIV/0!</v>
      </c>
    </row>
    <row r="997" ht="18" customHeight="1" spans="1:14">
      <c r="A997" s="22">
        <v>2140399</v>
      </c>
      <c r="B997" s="29" t="s">
        <v>1521</v>
      </c>
      <c r="C997" s="30">
        <v>0</v>
      </c>
      <c r="D997" s="26">
        <v>0</v>
      </c>
      <c r="E997" s="26">
        <v>0</v>
      </c>
      <c r="F997" s="27"/>
      <c r="G997" s="28"/>
      <c r="H997" s="29" t="s">
        <v>1522</v>
      </c>
      <c r="I997" s="34">
        <v>0</v>
      </c>
      <c r="J997" s="32">
        <v>2140399</v>
      </c>
      <c r="K997" s="32" t="s">
        <v>1522</v>
      </c>
      <c r="L997" s="32">
        <v>0</v>
      </c>
      <c r="M997" s="32">
        <f t="shared" si="35"/>
        <v>0</v>
      </c>
      <c r="N997" t="e">
        <f t="shared" si="36"/>
        <v>#DIV/0!</v>
      </c>
    </row>
    <row r="998" ht="18" customHeight="1" spans="1:14">
      <c r="A998" s="22">
        <v>21405</v>
      </c>
      <c r="B998" s="23" t="s">
        <v>1523</v>
      </c>
      <c r="C998" s="24">
        <v>0</v>
      </c>
      <c r="D998" s="25">
        <v>0</v>
      </c>
      <c r="E998" s="26">
        <v>0</v>
      </c>
      <c r="F998" s="27"/>
      <c r="G998" s="28"/>
      <c r="H998" s="23" t="s">
        <v>1524</v>
      </c>
      <c r="I998" s="31">
        <f>SUM(I999:I1004)</f>
        <v>0</v>
      </c>
      <c r="J998" s="32">
        <v>21405</v>
      </c>
      <c r="K998" s="32" t="s">
        <v>1524</v>
      </c>
      <c r="L998" s="32">
        <v>0</v>
      </c>
      <c r="M998" s="32">
        <f t="shared" si="35"/>
        <v>0</v>
      </c>
      <c r="N998" t="e">
        <f t="shared" si="36"/>
        <v>#DIV/0!</v>
      </c>
    </row>
    <row r="999" ht="18" customHeight="1" spans="1:14">
      <c r="A999" s="22">
        <v>2140501</v>
      </c>
      <c r="B999" s="29" t="s">
        <v>13</v>
      </c>
      <c r="C999" s="30">
        <v>0</v>
      </c>
      <c r="D999" s="26">
        <v>0</v>
      </c>
      <c r="E999" s="26">
        <v>0</v>
      </c>
      <c r="F999" s="27"/>
      <c r="G999" s="28"/>
      <c r="H999" s="29" t="s">
        <v>14</v>
      </c>
      <c r="I999" s="34">
        <v>0</v>
      </c>
      <c r="J999" s="32">
        <v>2140501</v>
      </c>
      <c r="K999" s="32" t="s">
        <v>14</v>
      </c>
      <c r="L999" s="32">
        <v>0</v>
      </c>
      <c r="M999" s="32">
        <f t="shared" si="35"/>
        <v>0</v>
      </c>
      <c r="N999" t="e">
        <f t="shared" si="36"/>
        <v>#DIV/0!</v>
      </c>
    </row>
    <row r="1000" ht="18" customHeight="1" spans="1:14">
      <c r="A1000" s="22">
        <v>2140502</v>
      </c>
      <c r="B1000" s="29" t="s">
        <v>15</v>
      </c>
      <c r="C1000" s="30">
        <v>0</v>
      </c>
      <c r="D1000" s="26">
        <v>0</v>
      </c>
      <c r="E1000" s="26">
        <v>0</v>
      </c>
      <c r="F1000" s="27"/>
      <c r="G1000" s="28"/>
      <c r="H1000" s="29" t="s">
        <v>16</v>
      </c>
      <c r="I1000" s="34">
        <v>0</v>
      </c>
      <c r="J1000" s="32">
        <v>2140502</v>
      </c>
      <c r="K1000" s="32" t="s">
        <v>16</v>
      </c>
      <c r="L1000" s="32">
        <v>0</v>
      </c>
      <c r="M1000" s="32">
        <f t="shared" si="35"/>
        <v>0</v>
      </c>
      <c r="N1000" t="e">
        <f t="shared" si="36"/>
        <v>#DIV/0!</v>
      </c>
    </row>
    <row r="1001" ht="18" customHeight="1" spans="1:14">
      <c r="A1001" s="22">
        <v>2140503</v>
      </c>
      <c r="B1001" s="29" t="s">
        <v>17</v>
      </c>
      <c r="C1001" s="30">
        <v>0</v>
      </c>
      <c r="D1001" s="26">
        <v>0</v>
      </c>
      <c r="E1001" s="26">
        <v>0</v>
      </c>
      <c r="F1001" s="27"/>
      <c r="G1001" s="28"/>
      <c r="H1001" s="29" t="s">
        <v>18</v>
      </c>
      <c r="I1001" s="34">
        <v>0</v>
      </c>
      <c r="J1001" s="32">
        <v>2140503</v>
      </c>
      <c r="K1001" s="32" t="s">
        <v>18</v>
      </c>
      <c r="L1001" s="32">
        <v>0</v>
      </c>
      <c r="M1001" s="32">
        <f t="shared" si="35"/>
        <v>0</v>
      </c>
      <c r="N1001" t="e">
        <f t="shared" si="36"/>
        <v>#DIV/0!</v>
      </c>
    </row>
    <row r="1002" ht="18" customHeight="1" spans="1:14">
      <c r="A1002" s="22">
        <v>2140504</v>
      </c>
      <c r="B1002" s="29" t="s">
        <v>1505</v>
      </c>
      <c r="C1002" s="30">
        <v>0</v>
      </c>
      <c r="D1002" s="26">
        <v>0</v>
      </c>
      <c r="E1002" s="26">
        <v>0</v>
      </c>
      <c r="F1002" s="27"/>
      <c r="G1002" s="28"/>
      <c r="H1002" s="29" t="s">
        <v>1506</v>
      </c>
      <c r="I1002" s="34">
        <v>0</v>
      </c>
      <c r="J1002" s="32">
        <v>2140504</v>
      </c>
      <c r="K1002" s="32" t="s">
        <v>1506</v>
      </c>
      <c r="L1002" s="32">
        <v>0</v>
      </c>
      <c r="M1002" s="32">
        <f t="shared" si="35"/>
        <v>0</v>
      </c>
      <c r="N1002" t="e">
        <f t="shared" si="36"/>
        <v>#DIV/0!</v>
      </c>
    </row>
    <row r="1003" ht="18" customHeight="1" spans="1:14">
      <c r="A1003" s="22">
        <v>2140505</v>
      </c>
      <c r="B1003" s="29" t="s">
        <v>1525</v>
      </c>
      <c r="C1003" s="30">
        <v>0</v>
      </c>
      <c r="D1003" s="26">
        <v>0</v>
      </c>
      <c r="E1003" s="26">
        <v>0</v>
      </c>
      <c r="F1003" s="27"/>
      <c r="G1003" s="28"/>
      <c r="H1003" s="29" t="s">
        <v>1526</v>
      </c>
      <c r="I1003" s="34">
        <v>0</v>
      </c>
      <c r="J1003" s="32">
        <v>2140505</v>
      </c>
      <c r="K1003" s="32" t="s">
        <v>1526</v>
      </c>
      <c r="L1003" s="32">
        <v>0</v>
      </c>
      <c r="M1003" s="32">
        <f t="shared" si="35"/>
        <v>0</v>
      </c>
      <c r="N1003" t="e">
        <f t="shared" si="36"/>
        <v>#DIV/0!</v>
      </c>
    </row>
    <row r="1004" ht="18" customHeight="1" spans="1:14">
      <c r="A1004" s="22">
        <v>2140599</v>
      </c>
      <c r="B1004" s="29" t="s">
        <v>1527</v>
      </c>
      <c r="C1004" s="30">
        <v>0</v>
      </c>
      <c r="D1004" s="26">
        <v>0</v>
      </c>
      <c r="E1004" s="26">
        <v>0</v>
      </c>
      <c r="F1004" s="27"/>
      <c r="G1004" s="28"/>
      <c r="H1004" s="29" t="s">
        <v>1528</v>
      </c>
      <c r="I1004" s="34">
        <v>0</v>
      </c>
      <c r="J1004" s="32">
        <v>2140599</v>
      </c>
      <c r="K1004" s="32" t="s">
        <v>1528</v>
      </c>
      <c r="L1004" s="32">
        <v>0</v>
      </c>
      <c r="M1004" s="32">
        <f t="shared" si="35"/>
        <v>0</v>
      </c>
      <c r="N1004" t="e">
        <f t="shared" si="36"/>
        <v>#DIV/0!</v>
      </c>
    </row>
    <row r="1005" ht="18" customHeight="1" spans="1:14">
      <c r="A1005" s="22">
        <v>21406</v>
      </c>
      <c r="B1005" s="23" t="s">
        <v>1529</v>
      </c>
      <c r="C1005" s="24">
        <v>0</v>
      </c>
      <c r="D1005" s="25">
        <v>0</v>
      </c>
      <c r="E1005" s="26">
        <v>350</v>
      </c>
      <c r="F1005" s="27">
        <v>0</v>
      </c>
      <c r="G1005" s="28">
        <v>1</v>
      </c>
      <c r="H1005" s="23" t="s">
        <v>1530</v>
      </c>
      <c r="I1005" s="31">
        <f>SUM(I1006:I1009)</f>
        <v>0</v>
      </c>
      <c r="J1005" s="32">
        <v>21406</v>
      </c>
      <c r="K1005" s="32" t="s">
        <v>1530</v>
      </c>
      <c r="L1005" s="32">
        <v>0</v>
      </c>
      <c r="M1005" s="32">
        <f t="shared" si="35"/>
        <v>0</v>
      </c>
      <c r="N1005" t="e">
        <f t="shared" si="36"/>
        <v>#DIV/0!</v>
      </c>
    </row>
    <row r="1006" ht="18" customHeight="1" spans="1:14">
      <c r="A1006" s="22">
        <v>2140601</v>
      </c>
      <c r="B1006" s="29" t="s">
        <v>1531</v>
      </c>
      <c r="C1006" s="30">
        <v>0</v>
      </c>
      <c r="D1006" s="26">
        <v>0</v>
      </c>
      <c r="E1006" s="26">
        <v>350</v>
      </c>
      <c r="F1006" s="27">
        <v>0</v>
      </c>
      <c r="G1006" s="28">
        <v>1</v>
      </c>
      <c r="H1006" s="29" t="s">
        <v>1532</v>
      </c>
      <c r="I1006" s="34">
        <v>0</v>
      </c>
      <c r="J1006" s="32">
        <v>2140601</v>
      </c>
      <c r="K1006" s="32" t="s">
        <v>1532</v>
      </c>
      <c r="L1006" s="32">
        <v>0</v>
      </c>
      <c r="M1006" s="32">
        <f t="shared" si="35"/>
        <v>0</v>
      </c>
      <c r="N1006" t="e">
        <f t="shared" si="36"/>
        <v>#DIV/0!</v>
      </c>
    </row>
    <row r="1007" ht="18" customHeight="1" spans="1:14">
      <c r="A1007" s="22">
        <v>2140602</v>
      </c>
      <c r="B1007" s="29" t="s">
        <v>1533</v>
      </c>
      <c r="C1007" s="30">
        <v>0</v>
      </c>
      <c r="D1007" s="26">
        <v>0</v>
      </c>
      <c r="E1007" s="26">
        <v>0</v>
      </c>
      <c r="F1007" s="27"/>
      <c r="G1007" s="28"/>
      <c r="H1007" s="29" t="s">
        <v>1534</v>
      </c>
      <c r="I1007" s="34">
        <v>0</v>
      </c>
      <c r="J1007" s="32">
        <v>2140602</v>
      </c>
      <c r="K1007" s="32" t="s">
        <v>1534</v>
      </c>
      <c r="L1007" s="32">
        <v>0</v>
      </c>
      <c r="M1007" s="32">
        <f t="shared" si="35"/>
        <v>0</v>
      </c>
      <c r="N1007" t="e">
        <f t="shared" si="36"/>
        <v>#DIV/0!</v>
      </c>
    </row>
    <row r="1008" ht="18" customHeight="1" spans="1:14">
      <c r="A1008" s="22">
        <v>2140603</v>
      </c>
      <c r="B1008" s="29" t="s">
        <v>1535</v>
      </c>
      <c r="C1008" s="30">
        <v>0</v>
      </c>
      <c r="D1008" s="26">
        <v>0</v>
      </c>
      <c r="E1008" s="26">
        <v>0</v>
      </c>
      <c r="F1008" s="27"/>
      <c r="G1008" s="28"/>
      <c r="H1008" s="29" t="s">
        <v>1536</v>
      </c>
      <c r="I1008" s="34">
        <v>0</v>
      </c>
      <c r="J1008" s="32">
        <v>2140603</v>
      </c>
      <c r="K1008" s="32" t="s">
        <v>1536</v>
      </c>
      <c r="L1008" s="32">
        <v>0</v>
      </c>
      <c r="M1008" s="32">
        <f t="shared" si="35"/>
        <v>0</v>
      </c>
      <c r="N1008" t="e">
        <f t="shared" si="36"/>
        <v>#DIV/0!</v>
      </c>
    </row>
    <row r="1009" ht="18" customHeight="1" spans="1:14">
      <c r="A1009" s="22">
        <v>2140699</v>
      </c>
      <c r="B1009" s="29" t="s">
        <v>1537</v>
      </c>
      <c r="C1009" s="30">
        <v>0</v>
      </c>
      <c r="D1009" s="26">
        <v>0</v>
      </c>
      <c r="E1009" s="26">
        <v>0</v>
      </c>
      <c r="F1009" s="27"/>
      <c r="G1009" s="28"/>
      <c r="H1009" s="29" t="s">
        <v>1538</v>
      </c>
      <c r="I1009" s="34">
        <v>0</v>
      </c>
      <c r="J1009" s="32">
        <v>2140699</v>
      </c>
      <c r="K1009" s="32" t="s">
        <v>1538</v>
      </c>
      <c r="L1009" s="32">
        <v>0</v>
      </c>
      <c r="M1009" s="32">
        <f t="shared" si="35"/>
        <v>0</v>
      </c>
      <c r="N1009" t="e">
        <f t="shared" si="36"/>
        <v>#DIV/0!</v>
      </c>
    </row>
    <row r="1010" ht="18" customHeight="1" spans="1:14">
      <c r="A1010" s="22">
        <v>21499</v>
      </c>
      <c r="B1010" s="23" t="s">
        <v>1539</v>
      </c>
      <c r="C1010" s="24">
        <v>0</v>
      </c>
      <c r="D1010" s="25">
        <v>0</v>
      </c>
      <c r="E1010" s="26">
        <v>930</v>
      </c>
      <c r="F1010" s="27">
        <v>0</v>
      </c>
      <c r="G1010" s="28">
        <v>-0.300751879699248</v>
      </c>
      <c r="H1010" s="23" t="s">
        <v>1540</v>
      </c>
      <c r="I1010" s="31">
        <f>SUM(I1011:I1012)</f>
        <v>1330</v>
      </c>
      <c r="J1010" s="32">
        <v>21499</v>
      </c>
      <c r="K1010" s="32" t="s">
        <v>1540</v>
      </c>
      <c r="L1010" s="32">
        <v>0</v>
      </c>
      <c r="M1010" s="32">
        <f t="shared" si="35"/>
        <v>1330</v>
      </c>
      <c r="N1010">
        <f t="shared" si="36"/>
        <v>-0.300751879699248</v>
      </c>
    </row>
    <row r="1011" ht="18" customHeight="1" spans="1:14">
      <c r="A1011" s="22">
        <v>2149901</v>
      </c>
      <c r="B1011" s="29" t="s">
        <v>1541</v>
      </c>
      <c r="C1011" s="30">
        <v>0</v>
      </c>
      <c r="D1011" s="26">
        <v>0</v>
      </c>
      <c r="E1011" s="26">
        <v>0</v>
      </c>
      <c r="F1011" s="27"/>
      <c r="G1011" s="28">
        <v>-1</v>
      </c>
      <c r="H1011" s="29" t="s">
        <v>1542</v>
      </c>
      <c r="I1011" s="34">
        <v>3</v>
      </c>
      <c r="J1011" s="32">
        <v>2149901</v>
      </c>
      <c r="K1011" s="32" t="s">
        <v>1542</v>
      </c>
      <c r="L1011" s="32">
        <v>0</v>
      </c>
      <c r="M1011" s="32">
        <f t="shared" si="35"/>
        <v>3</v>
      </c>
      <c r="N1011">
        <f t="shared" si="36"/>
        <v>-1</v>
      </c>
    </row>
    <row r="1012" ht="18" customHeight="1" spans="1:14">
      <c r="A1012" s="22">
        <v>2149999</v>
      </c>
      <c r="B1012" s="29" t="s">
        <v>1543</v>
      </c>
      <c r="C1012" s="30">
        <v>0</v>
      </c>
      <c r="D1012" s="26">
        <v>0</v>
      </c>
      <c r="E1012" s="26">
        <v>930</v>
      </c>
      <c r="F1012" s="27">
        <v>0</v>
      </c>
      <c r="G1012" s="28">
        <v>-0.299171062547099</v>
      </c>
      <c r="H1012" s="29" t="s">
        <v>1544</v>
      </c>
      <c r="I1012" s="34">
        <v>1327</v>
      </c>
      <c r="J1012" s="32">
        <v>2149999</v>
      </c>
      <c r="K1012" s="32" t="s">
        <v>1544</v>
      </c>
      <c r="L1012" s="32">
        <v>0</v>
      </c>
      <c r="M1012" s="32">
        <f t="shared" si="35"/>
        <v>1327</v>
      </c>
      <c r="N1012">
        <f t="shared" si="36"/>
        <v>-0.299171062547099</v>
      </c>
    </row>
    <row r="1013" ht="18" customHeight="1" spans="1:14">
      <c r="A1013" s="22">
        <v>215</v>
      </c>
      <c r="B1013" s="23" t="s">
        <v>1545</v>
      </c>
      <c r="C1013" s="24">
        <v>10000</v>
      </c>
      <c r="D1013" s="25">
        <v>10000</v>
      </c>
      <c r="E1013" s="26">
        <v>3387</v>
      </c>
      <c r="F1013" s="27">
        <f>E1013/D1013</f>
        <v>0.3387</v>
      </c>
      <c r="G1013" s="28">
        <v>0.0982490272373542</v>
      </c>
      <c r="H1013" s="23" t="s">
        <v>1546</v>
      </c>
      <c r="I1013" s="31">
        <f>I1014+I1024+I1040+I1045+I1056+I1063+I1071</f>
        <v>3214</v>
      </c>
      <c r="J1013" s="32">
        <v>215</v>
      </c>
      <c r="K1013" s="32" t="s">
        <v>1546</v>
      </c>
      <c r="L1013" s="32">
        <v>130</v>
      </c>
      <c r="M1013" s="32">
        <f t="shared" si="35"/>
        <v>3084</v>
      </c>
      <c r="N1013">
        <f t="shared" si="36"/>
        <v>0.0982490272373542</v>
      </c>
    </row>
    <row r="1014" ht="18" customHeight="1" spans="1:14">
      <c r="A1014" s="22">
        <v>21501</v>
      </c>
      <c r="B1014" s="23" t="s">
        <v>1547</v>
      </c>
      <c r="C1014" s="24">
        <v>0</v>
      </c>
      <c r="D1014" s="25">
        <v>0</v>
      </c>
      <c r="E1014" s="26">
        <v>0</v>
      </c>
      <c r="F1014" s="27"/>
      <c r="G1014" s="28"/>
      <c r="H1014" s="23" t="s">
        <v>1548</v>
      </c>
      <c r="I1014" s="31">
        <f>SUM(I1015:I1023)</f>
        <v>0</v>
      </c>
      <c r="J1014" s="32">
        <v>21501</v>
      </c>
      <c r="K1014" s="32" t="s">
        <v>1548</v>
      </c>
      <c r="L1014" s="32">
        <v>0</v>
      </c>
      <c r="M1014" s="32">
        <f t="shared" si="35"/>
        <v>0</v>
      </c>
      <c r="N1014" t="e">
        <f t="shared" si="36"/>
        <v>#DIV/0!</v>
      </c>
    </row>
    <row r="1015" ht="18" customHeight="1" spans="1:14">
      <c r="A1015" s="22">
        <v>2150101</v>
      </c>
      <c r="B1015" s="29" t="s">
        <v>13</v>
      </c>
      <c r="C1015" s="30">
        <v>0</v>
      </c>
      <c r="D1015" s="26">
        <v>0</v>
      </c>
      <c r="E1015" s="26">
        <v>0</v>
      </c>
      <c r="F1015" s="27"/>
      <c r="G1015" s="28"/>
      <c r="H1015" s="29" t="s">
        <v>14</v>
      </c>
      <c r="I1015" s="34">
        <v>0</v>
      </c>
      <c r="J1015" s="32">
        <v>2150101</v>
      </c>
      <c r="K1015" s="32" t="s">
        <v>14</v>
      </c>
      <c r="L1015" s="32">
        <v>0</v>
      </c>
      <c r="M1015" s="32">
        <f t="shared" si="35"/>
        <v>0</v>
      </c>
      <c r="N1015" t="e">
        <f t="shared" si="36"/>
        <v>#DIV/0!</v>
      </c>
    </row>
    <row r="1016" ht="18" customHeight="1" spans="1:14">
      <c r="A1016" s="22">
        <v>2150102</v>
      </c>
      <c r="B1016" s="29" t="s">
        <v>15</v>
      </c>
      <c r="C1016" s="30">
        <v>0</v>
      </c>
      <c r="D1016" s="26">
        <v>0</v>
      </c>
      <c r="E1016" s="26">
        <v>0</v>
      </c>
      <c r="F1016" s="27"/>
      <c r="G1016" s="28"/>
      <c r="H1016" s="29" t="s">
        <v>16</v>
      </c>
      <c r="I1016" s="34">
        <v>0</v>
      </c>
      <c r="J1016" s="32">
        <v>2150102</v>
      </c>
      <c r="K1016" s="32" t="s">
        <v>16</v>
      </c>
      <c r="L1016" s="32">
        <v>0</v>
      </c>
      <c r="M1016" s="32">
        <f t="shared" si="35"/>
        <v>0</v>
      </c>
      <c r="N1016" t="e">
        <f t="shared" si="36"/>
        <v>#DIV/0!</v>
      </c>
    </row>
    <row r="1017" ht="18" customHeight="1" spans="1:14">
      <c r="A1017" s="22">
        <v>2150103</v>
      </c>
      <c r="B1017" s="29" t="s">
        <v>17</v>
      </c>
      <c r="C1017" s="30">
        <v>0</v>
      </c>
      <c r="D1017" s="26">
        <v>0</v>
      </c>
      <c r="E1017" s="26">
        <v>0</v>
      </c>
      <c r="F1017" s="27"/>
      <c r="G1017" s="28"/>
      <c r="H1017" s="29" t="s">
        <v>18</v>
      </c>
      <c r="I1017" s="34">
        <v>0</v>
      </c>
      <c r="J1017" s="32">
        <v>2150103</v>
      </c>
      <c r="K1017" s="32" t="s">
        <v>18</v>
      </c>
      <c r="L1017" s="32">
        <v>0</v>
      </c>
      <c r="M1017" s="32">
        <f t="shared" si="35"/>
        <v>0</v>
      </c>
      <c r="N1017" t="e">
        <f t="shared" si="36"/>
        <v>#DIV/0!</v>
      </c>
    </row>
    <row r="1018" ht="18" customHeight="1" spans="1:14">
      <c r="A1018" s="22">
        <v>2150104</v>
      </c>
      <c r="B1018" s="29" t="s">
        <v>1549</v>
      </c>
      <c r="C1018" s="30">
        <v>0</v>
      </c>
      <c r="D1018" s="26">
        <v>0</v>
      </c>
      <c r="E1018" s="26">
        <v>0</v>
      </c>
      <c r="F1018" s="27"/>
      <c r="G1018" s="28"/>
      <c r="H1018" s="29" t="s">
        <v>1550</v>
      </c>
      <c r="I1018" s="34">
        <v>0</v>
      </c>
      <c r="J1018" s="32">
        <v>2150104</v>
      </c>
      <c r="K1018" s="32" t="s">
        <v>1550</v>
      </c>
      <c r="L1018" s="32">
        <v>0</v>
      </c>
      <c r="M1018" s="32">
        <f t="shared" si="35"/>
        <v>0</v>
      </c>
      <c r="N1018" t="e">
        <f t="shared" si="36"/>
        <v>#DIV/0!</v>
      </c>
    </row>
    <row r="1019" ht="18" customHeight="1" spans="1:14">
      <c r="A1019" s="22">
        <v>2150105</v>
      </c>
      <c r="B1019" s="29" t="s">
        <v>1551</v>
      </c>
      <c r="C1019" s="30">
        <v>0</v>
      </c>
      <c r="D1019" s="26">
        <v>0</v>
      </c>
      <c r="E1019" s="26">
        <v>0</v>
      </c>
      <c r="F1019" s="27"/>
      <c r="G1019" s="28"/>
      <c r="H1019" s="29" t="s">
        <v>1552</v>
      </c>
      <c r="I1019" s="34">
        <v>0</v>
      </c>
      <c r="J1019" s="32">
        <v>2150105</v>
      </c>
      <c r="K1019" s="32" t="s">
        <v>1552</v>
      </c>
      <c r="L1019" s="32">
        <v>0</v>
      </c>
      <c r="M1019" s="32">
        <f t="shared" si="35"/>
        <v>0</v>
      </c>
      <c r="N1019" t="e">
        <f t="shared" si="36"/>
        <v>#DIV/0!</v>
      </c>
    </row>
    <row r="1020" ht="18" customHeight="1" spans="1:14">
      <c r="A1020" s="22">
        <v>2150106</v>
      </c>
      <c r="B1020" s="29" t="s">
        <v>1553</v>
      </c>
      <c r="C1020" s="30">
        <v>0</v>
      </c>
      <c r="D1020" s="26">
        <v>0</v>
      </c>
      <c r="E1020" s="26">
        <v>0</v>
      </c>
      <c r="F1020" s="27"/>
      <c r="G1020" s="28"/>
      <c r="H1020" s="29" t="s">
        <v>1554</v>
      </c>
      <c r="I1020" s="34">
        <v>0</v>
      </c>
      <c r="J1020" s="32">
        <v>2150106</v>
      </c>
      <c r="K1020" s="32" t="s">
        <v>1554</v>
      </c>
      <c r="L1020" s="32">
        <v>0</v>
      </c>
      <c r="M1020" s="32">
        <f t="shared" si="35"/>
        <v>0</v>
      </c>
      <c r="N1020" t="e">
        <f t="shared" si="36"/>
        <v>#DIV/0!</v>
      </c>
    </row>
    <row r="1021" ht="18" customHeight="1" spans="1:14">
      <c r="A1021" s="22">
        <v>2150107</v>
      </c>
      <c r="B1021" s="29" t="s">
        <v>1555</v>
      </c>
      <c r="C1021" s="30">
        <v>0</v>
      </c>
      <c r="D1021" s="26">
        <v>0</v>
      </c>
      <c r="E1021" s="26">
        <v>0</v>
      </c>
      <c r="F1021" s="27"/>
      <c r="G1021" s="28"/>
      <c r="H1021" s="29" t="s">
        <v>1556</v>
      </c>
      <c r="I1021" s="34">
        <v>0</v>
      </c>
      <c r="J1021" s="32">
        <v>2150107</v>
      </c>
      <c r="K1021" s="32" t="s">
        <v>1556</v>
      </c>
      <c r="L1021" s="32">
        <v>0</v>
      </c>
      <c r="M1021" s="32">
        <f t="shared" si="35"/>
        <v>0</v>
      </c>
      <c r="N1021" t="e">
        <f t="shared" si="36"/>
        <v>#DIV/0!</v>
      </c>
    </row>
    <row r="1022" ht="18" customHeight="1" spans="1:14">
      <c r="A1022" s="22">
        <v>2150108</v>
      </c>
      <c r="B1022" s="29" t="s">
        <v>1557</v>
      </c>
      <c r="C1022" s="30">
        <v>0</v>
      </c>
      <c r="D1022" s="26">
        <v>0</v>
      </c>
      <c r="E1022" s="26">
        <v>0</v>
      </c>
      <c r="F1022" s="27"/>
      <c r="G1022" s="28"/>
      <c r="H1022" s="29" t="s">
        <v>1558</v>
      </c>
      <c r="I1022" s="34">
        <v>0</v>
      </c>
      <c r="J1022" s="32">
        <v>2150108</v>
      </c>
      <c r="K1022" s="32" t="s">
        <v>1558</v>
      </c>
      <c r="L1022" s="32">
        <v>0</v>
      </c>
      <c r="M1022" s="32">
        <f t="shared" si="35"/>
        <v>0</v>
      </c>
      <c r="N1022" t="e">
        <f t="shared" si="36"/>
        <v>#DIV/0!</v>
      </c>
    </row>
    <row r="1023" ht="18" customHeight="1" spans="1:14">
      <c r="A1023" s="22">
        <v>2150199</v>
      </c>
      <c r="B1023" s="29" t="s">
        <v>1559</v>
      </c>
      <c r="C1023" s="30">
        <v>0</v>
      </c>
      <c r="D1023" s="26">
        <v>0</v>
      </c>
      <c r="E1023" s="26">
        <v>0</v>
      </c>
      <c r="F1023" s="27"/>
      <c r="G1023" s="28"/>
      <c r="H1023" s="29" t="s">
        <v>1560</v>
      </c>
      <c r="I1023" s="34">
        <v>0</v>
      </c>
      <c r="J1023" s="32">
        <v>2150199</v>
      </c>
      <c r="K1023" s="32" t="s">
        <v>1560</v>
      </c>
      <c r="L1023" s="32">
        <v>0</v>
      </c>
      <c r="M1023" s="32">
        <f t="shared" si="35"/>
        <v>0</v>
      </c>
      <c r="N1023" t="e">
        <f t="shared" si="36"/>
        <v>#DIV/0!</v>
      </c>
    </row>
    <row r="1024" ht="18" customHeight="1" spans="1:14">
      <c r="A1024" s="22">
        <v>21502</v>
      </c>
      <c r="B1024" s="23" t="s">
        <v>1561</v>
      </c>
      <c r="C1024" s="24">
        <v>0</v>
      </c>
      <c r="D1024" s="25">
        <v>0</v>
      </c>
      <c r="E1024" s="26">
        <v>0</v>
      </c>
      <c r="F1024" s="27"/>
      <c r="G1024" s="28"/>
      <c r="H1024" s="23" t="s">
        <v>1562</v>
      </c>
      <c r="I1024" s="31">
        <f>SUM(I1025:I1039)</f>
        <v>0</v>
      </c>
      <c r="J1024" s="32">
        <v>21502</v>
      </c>
      <c r="K1024" s="32" t="s">
        <v>1562</v>
      </c>
      <c r="L1024" s="32">
        <v>0</v>
      </c>
      <c r="M1024" s="32">
        <f t="shared" si="35"/>
        <v>0</v>
      </c>
      <c r="N1024" t="e">
        <f t="shared" si="36"/>
        <v>#DIV/0!</v>
      </c>
    </row>
    <row r="1025" ht="18" customHeight="1" spans="1:14">
      <c r="A1025" s="22">
        <v>2150201</v>
      </c>
      <c r="B1025" s="29" t="s">
        <v>13</v>
      </c>
      <c r="C1025" s="30">
        <v>0</v>
      </c>
      <c r="D1025" s="26">
        <v>0</v>
      </c>
      <c r="E1025" s="26">
        <v>0</v>
      </c>
      <c r="F1025" s="27"/>
      <c r="G1025" s="28"/>
      <c r="H1025" s="29" t="s">
        <v>14</v>
      </c>
      <c r="I1025" s="34">
        <v>0</v>
      </c>
      <c r="J1025" s="32">
        <v>2150201</v>
      </c>
      <c r="K1025" s="32" t="s">
        <v>14</v>
      </c>
      <c r="L1025" s="32">
        <v>0</v>
      </c>
      <c r="M1025" s="32">
        <f t="shared" si="35"/>
        <v>0</v>
      </c>
      <c r="N1025" t="e">
        <f t="shared" si="36"/>
        <v>#DIV/0!</v>
      </c>
    </row>
    <row r="1026" ht="18" customHeight="1" spans="1:14">
      <c r="A1026" s="22">
        <v>2150202</v>
      </c>
      <c r="B1026" s="29" t="s">
        <v>15</v>
      </c>
      <c r="C1026" s="30">
        <v>0</v>
      </c>
      <c r="D1026" s="26">
        <v>0</v>
      </c>
      <c r="E1026" s="26">
        <v>0</v>
      </c>
      <c r="F1026" s="27"/>
      <c r="G1026" s="28"/>
      <c r="H1026" s="29" t="s">
        <v>16</v>
      </c>
      <c r="I1026" s="34">
        <v>0</v>
      </c>
      <c r="J1026" s="32">
        <v>2150202</v>
      </c>
      <c r="K1026" s="32" t="s">
        <v>16</v>
      </c>
      <c r="L1026" s="32">
        <v>0</v>
      </c>
      <c r="M1026" s="32">
        <f t="shared" si="35"/>
        <v>0</v>
      </c>
      <c r="N1026" t="e">
        <f t="shared" si="36"/>
        <v>#DIV/0!</v>
      </c>
    </row>
    <row r="1027" ht="18" customHeight="1" spans="1:14">
      <c r="A1027" s="22">
        <v>2150203</v>
      </c>
      <c r="B1027" s="29" t="s">
        <v>17</v>
      </c>
      <c r="C1027" s="30">
        <v>0</v>
      </c>
      <c r="D1027" s="26">
        <v>0</v>
      </c>
      <c r="E1027" s="26">
        <v>0</v>
      </c>
      <c r="F1027" s="27"/>
      <c r="G1027" s="28"/>
      <c r="H1027" s="29" t="s">
        <v>18</v>
      </c>
      <c r="I1027" s="34">
        <v>0</v>
      </c>
      <c r="J1027" s="32">
        <v>2150203</v>
      </c>
      <c r="K1027" s="32" t="s">
        <v>18</v>
      </c>
      <c r="L1027" s="32">
        <v>0</v>
      </c>
      <c r="M1027" s="32">
        <f t="shared" si="35"/>
        <v>0</v>
      </c>
      <c r="N1027" t="e">
        <f t="shared" si="36"/>
        <v>#DIV/0!</v>
      </c>
    </row>
    <row r="1028" ht="18" customHeight="1" spans="1:14">
      <c r="A1028" s="22">
        <v>2150204</v>
      </c>
      <c r="B1028" s="29" t="s">
        <v>1563</v>
      </c>
      <c r="C1028" s="30">
        <v>0</v>
      </c>
      <c r="D1028" s="26">
        <v>0</v>
      </c>
      <c r="E1028" s="26">
        <v>0</v>
      </c>
      <c r="F1028" s="27"/>
      <c r="G1028" s="28"/>
      <c r="H1028" s="29" t="s">
        <v>1564</v>
      </c>
      <c r="I1028" s="34">
        <v>0</v>
      </c>
      <c r="J1028" s="32">
        <v>2150204</v>
      </c>
      <c r="K1028" s="32" t="s">
        <v>1564</v>
      </c>
      <c r="L1028" s="32">
        <v>0</v>
      </c>
      <c r="M1028" s="32">
        <f t="shared" si="35"/>
        <v>0</v>
      </c>
      <c r="N1028" t="e">
        <f t="shared" si="36"/>
        <v>#DIV/0!</v>
      </c>
    </row>
    <row r="1029" ht="18" customHeight="1" spans="1:14">
      <c r="A1029" s="22">
        <v>2150205</v>
      </c>
      <c r="B1029" s="29" t="s">
        <v>1565</v>
      </c>
      <c r="C1029" s="30">
        <v>0</v>
      </c>
      <c r="D1029" s="26">
        <v>0</v>
      </c>
      <c r="E1029" s="26">
        <v>0</v>
      </c>
      <c r="F1029" s="27"/>
      <c r="G1029" s="28"/>
      <c r="H1029" s="29" t="s">
        <v>1566</v>
      </c>
      <c r="I1029" s="34">
        <v>0</v>
      </c>
      <c r="J1029" s="32">
        <v>2150205</v>
      </c>
      <c r="K1029" s="32" t="s">
        <v>1566</v>
      </c>
      <c r="L1029" s="32">
        <v>0</v>
      </c>
      <c r="M1029" s="32">
        <f t="shared" ref="M1029:M1092" si="37">I1029-L1029</f>
        <v>0</v>
      </c>
      <c r="N1029" t="e">
        <f t="shared" ref="N1029:N1092" si="38">E1029/M1029-1</f>
        <v>#DIV/0!</v>
      </c>
    </row>
    <row r="1030" ht="18" customHeight="1" spans="1:14">
      <c r="A1030" s="22">
        <v>2150206</v>
      </c>
      <c r="B1030" s="29" t="s">
        <v>1567</v>
      </c>
      <c r="C1030" s="30">
        <v>0</v>
      </c>
      <c r="D1030" s="26">
        <v>0</v>
      </c>
      <c r="E1030" s="26">
        <v>0</v>
      </c>
      <c r="F1030" s="27"/>
      <c r="G1030" s="28"/>
      <c r="H1030" s="29" t="s">
        <v>1568</v>
      </c>
      <c r="I1030" s="34">
        <v>0</v>
      </c>
      <c r="J1030" s="32">
        <v>2150206</v>
      </c>
      <c r="K1030" s="32" t="s">
        <v>1568</v>
      </c>
      <c r="L1030" s="32">
        <v>0</v>
      </c>
      <c r="M1030" s="32">
        <f t="shared" si="37"/>
        <v>0</v>
      </c>
      <c r="N1030" t="e">
        <f t="shared" si="38"/>
        <v>#DIV/0!</v>
      </c>
    </row>
    <row r="1031" ht="18" customHeight="1" spans="1:14">
      <c r="A1031" s="22">
        <v>2150207</v>
      </c>
      <c r="B1031" s="29" t="s">
        <v>1569</v>
      </c>
      <c r="C1031" s="30">
        <v>0</v>
      </c>
      <c r="D1031" s="26">
        <v>0</v>
      </c>
      <c r="E1031" s="26">
        <v>0</v>
      </c>
      <c r="F1031" s="27"/>
      <c r="G1031" s="28"/>
      <c r="H1031" s="29" t="s">
        <v>1570</v>
      </c>
      <c r="I1031" s="34">
        <v>0</v>
      </c>
      <c r="J1031" s="32">
        <v>2150207</v>
      </c>
      <c r="K1031" s="32" t="s">
        <v>1570</v>
      </c>
      <c r="L1031" s="32">
        <v>0</v>
      </c>
      <c r="M1031" s="32">
        <f t="shared" si="37"/>
        <v>0</v>
      </c>
      <c r="N1031" t="e">
        <f t="shared" si="38"/>
        <v>#DIV/0!</v>
      </c>
    </row>
    <row r="1032" ht="18" customHeight="1" spans="1:14">
      <c r="A1032" s="22">
        <v>2150208</v>
      </c>
      <c r="B1032" s="29" t="s">
        <v>1571</v>
      </c>
      <c r="C1032" s="30">
        <v>0</v>
      </c>
      <c r="D1032" s="26">
        <v>0</v>
      </c>
      <c r="E1032" s="26">
        <v>0</v>
      </c>
      <c r="F1032" s="27"/>
      <c r="G1032" s="28"/>
      <c r="H1032" s="29" t="s">
        <v>1572</v>
      </c>
      <c r="I1032" s="34">
        <v>0</v>
      </c>
      <c r="J1032" s="32">
        <v>2150208</v>
      </c>
      <c r="K1032" s="32" t="s">
        <v>1572</v>
      </c>
      <c r="L1032" s="32">
        <v>0</v>
      </c>
      <c r="M1032" s="32">
        <f t="shared" si="37"/>
        <v>0</v>
      </c>
      <c r="N1032" t="e">
        <f t="shared" si="38"/>
        <v>#DIV/0!</v>
      </c>
    </row>
    <row r="1033" ht="18" customHeight="1" spans="1:14">
      <c r="A1033" s="22">
        <v>2150209</v>
      </c>
      <c r="B1033" s="29" t="s">
        <v>1573</v>
      </c>
      <c r="C1033" s="30">
        <v>0</v>
      </c>
      <c r="D1033" s="26">
        <v>0</v>
      </c>
      <c r="E1033" s="26">
        <v>0</v>
      </c>
      <c r="F1033" s="27"/>
      <c r="G1033" s="28"/>
      <c r="H1033" s="29" t="s">
        <v>1574</v>
      </c>
      <c r="I1033" s="34">
        <v>0</v>
      </c>
      <c r="J1033" s="32">
        <v>2150209</v>
      </c>
      <c r="K1033" s="32" t="s">
        <v>1574</v>
      </c>
      <c r="L1033" s="32">
        <v>0</v>
      </c>
      <c r="M1033" s="32">
        <f t="shared" si="37"/>
        <v>0</v>
      </c>
      <c r="N1033" t="e">
        <f t="shared" si="38"/>
        <v>#DIV/0!</v>
      </c>
    </row>
    <row r="1034" ht="18" customHeight="1" spans="1:14">
      <c r="A1034" s="22">
        <v>2150210</v>
      </c>
      <c r="B1034" s="29" t="s">
        <v>1575</v>
      </c>
      <c r="C1034" s="30">
        <v>0</v>
      </c>
      <c r="D1034" s="26">
        <v>0</v>
      </c>
      <c r="E1034" s="26">
        <v>0</v>
      </c>
      <c r="F1034" s="27"/>
      <c r="G1034" s="28"/>
      <c r="H1034" s="29" t="s">
        <v>1576</v>
      </c>
      <c r="I1034" s="34">
        <v>0</v>
      </c>
      <c r="J1034" s="32">
        <v>2150210</v>
      </c>
      <c r="K1034" s="32" t="s">
        <v>1576</v>
      </c>
      <c r="L1034" s="32">
        <v>0</v>
      </c>
      <c r="M1034" s="32">
        <f t="shared" si="37"/>
        <v>0</v>
      </c>
      <c r="N1034" t="e">
        <f t="shared" si="38"/>
        <v>#DIV/0!</v>
      </c>
    </row>
    <row r="1035" ht="18" customHeight="1" spans="1:14">
      <c r="A1035" s="22">
        <v>2150212</v>
      </c>
      <c r="B1035" s="29" t="s">
        <v>1577</v>
      </c>
      <c r="C1035" s="30">
        <v>0</v>
      </c>
      <c r="D1035" s="26">
        <v>0</v>
      </c>
      <c r="E1035" s="26">
        <v>0</v>
      </c>
      <c r="F1035" s="27"/>
      <c r="G1035" s="28"/>
      <c r="H1035" s="29" t="s">
        <v>1578</v>
      </c>
      <c r="I1035" s="34">
        <v>0</v>
      </c>
      <c r="J1035" s="32">
        <v>2150212</v>
      </c>
      <c r="K1035" s="32" t="s">
        <v>1578</v>
      </c>
      <c r="L1035" s="32">
        <v>0</v>
      </c>
      <c r="M1035" s="32">
        <f t="shared" si="37"/>
        <v>0</v>
      </c>
      <c r="N1035" t="e">
        <f t="shared" si="38"/>
        <v>#DIV/0!</v>
      </c>
    </row>
    <row r="1036" ht="18" customHeight="1" spans="1:14">
      <c r="A1036" s="22">
        <v>2150213</v>
      </c>
      <c r="B1036" s="29" t="s">
        <v>1579</v>
      </c>
      <c r="C1036" s="30">
        <v>0</v>
      </c>
      <c r="D1036" s="26">
        <v>0</v>
      </c>
      <c r="E1036" s="26">
        <v>0</v>
      </c>
      <c r="F1036" s="27"/>
      <c r="G1036" s="28"/>
      <c r="H1036" s="29" t="s">
        <v>1580</v>
      </c>
      <c r="I1036" s="34">
        <v>0</v>
      </c>
      <c r="J1036" s="32">
        <v>2150213</v>
      </c>
      <c r="K1036" s="32" t="s">
        <v>1580</v>
      </c>
      <c r="L1036" s="32">
        <v>0</v>
      </c>
      <c r="M1036" s="32">
        <f t="shared" si="37"/>
        <v>0</v>
      </c>
      <c r="N1036" t="e">
        <f t="shared" si="38"/>
        <v>#DIV/0!</v>
      </c>
    </row>
    <row r="1037" ht="18" customHeight="1" spans="1:14">
      <c r="A1037" s="22">
        <v>2150214</v>
      </c>
      <c r="B1037" s="29" t="s">
        <v>1581</v>
      </c>
      <c r="C1037" s="30">
        <v>0</v>
      </c>
      <c r="D1037" s="26">
        <v>0</v>
      </c>
      <c r="E1037" s="26">
        <v>0</v>
      </c>
      <c r="F1037" s="27"/>
      <c r="G1037" s="28"/>
      <c r="H1037" s="29" t="s">
        <v>1582</v>
      </c>
      <c r="I1037" s="34">
        <v>0</v>
      </c>
      <c r="J1037" s="32">
        <v>2150214</v>
      </c>
      <c r="K1037" s="32" t="s">
        <v>1582</v>
      </c>
      <c r="L1037" s="32">
        <v>0</v>
      </c>
      <c r="M1037" s="32">
        <f t="shared" si="37"/>
        <v>0</v>
      </c>
      <c r="N1037" t="e">
        <f t="shared" si="38"/>
        <v>#DIV/0!</v>
      </c>
    </row>
    <row r="1038" ht="18" customHeight="1" spans="1:14">
      <c r="A1038" s="22">
        <v>2150215</v>
      </c>
      <c r="B1038" s="29" t="s">
        <v>1583</v>
      </c>
      <c r="C1038" s="30">
        <v>0</v>
      </c>
      <c r="D1038" s="26">
        <v>0</v>
      </c>
      <c r="E1038" s="26">
        <v>0</v>
      </c>
      <c r="F1038" s="27"/>
      <c r="G1038" s="28"/>
      <c r="H1038" s="29" t="s">
        <v>1584</v>
      </c>
      <c r="I1038" s="34">
        <v>0</v>
      </c>
      <c r="J1038" s="32">
        <v>2150215</v>
      </c>
      <c r="K1038" s="32" t="s">
        <v>1584</v>
      </c>
      <c r="L1038" s="32">
        <v>0</v>
      </c>
      <c r="M1038" s="32">
        <f t="shared" si="37"/>
        <v>0</v>
      </c>
      <c r="N1038" t="e">
        <f t="shared" si="38"/>
        <v>#DIV/0!</v>
      </c>
    </row>
    <row r="1039" ht="18" customHeight="1" spans="1:14">
      <c r="A1039" s="22">
        <v>2150299</v>
      </c>
      <c r="B1039" s="29" t="s">
        <v>1585</v>
      </c>
      <c r="C1039" s="30">
        <v>0</v>
      </c>
      <c r="D1039" s="26">
        <v>0</v>
      </c>
      <c r="E1039" s="26">
        <v>0</v>
      </c>
      <c r="F1039" s="27"/>
      <c r="G1039" s="28"/>
      <c r="H1039" s="29" t="s">
        <v>1586</v>
      </c>
      <c r="I1039" s="34">
        <v>0</v>
      </c>
      <c r="J1039" s="32">
        <v>2150299</v>
      </c>
      <c r="K1039" s="32" t="s">
        <v>1586</v>
      </c>
      <c r="L1039" s="32">
        <v>0</v>
      </c>
      <c r="M1039" s="32">
        <f t="shared" si="37"/>
        <v>0</v>
      </c>
      <c r="N1039" t="e">
        <f t="shared" si="38"/>
        <v>#DIV/0!</v>
      </c>
    </row>
    <row r="1040" ht="18" customHeight="1" spans="1:14">
      <c r="A1040" s="22">
        <v>21503</v>
      </c>
      <c r="B1040" s="23" t="s">
        <v>1587</v>
      </c>
      <c r="C1040" s="24">
        <v>0</v>
      </c>
      <c r="D1040" s="25">
        <v>0</v>
      </c>
      <c r="E1040" s="26">
        <v>0</v>
      </c>
      <c r="F1040" s="27"/>
      <c r="G1040" s="28"/>
      <c r="H1040" s="23" t="s">
        <v>1588</v>
      </c>
      <c r="I1040" s="31">
        <f>SUM(I1041:I1044)</f>
        <v>0</v>
      </c>
      <c r="J1040" s="32">
        <v>21503</v>
      </c>
      <c r="K1040" s="32" t="s">
        <v>1588</v>
      </c>
      <c r="L1040" s="32">
        <v>0</v>
      </c>
      <c r="M1040" s="32">
        <f t="shared" si="37"/>
        <v>0</v>
      </c>
      <c r="N1040" t="e">
        <f t="shared" si="38"/>
        <v>#DIV/0!</v>
      </c>
    </row>
    <row r="1041" ht="18" customHeight="1" spans="1:14">
      <c r="A1041" s="22">
        <v>2150301</v>
      </c>
      <c r="B1041" s="29" t="s">
        <v>13</v>
      </c>
      <c r="C1041" s="30">
        <v>0</v>
      </c>
      <c r="D1041" s="26">
        <v>0</v>
      </c>
      <c r="E1041" s="26">
        <v>0</v>
      </c>
      <c r="F1041" s="27"/>
      <c r="G1041" s="28"/>
      <c r="H1041" s="29" t="s">
        <v>14</v>
      </c>
      <c r="I1041" s="34">
        <v>0</v>
      </c>
      <c r="J1041" s="32">
        <v>2150301</v>
      </c>
      <c r="K1041" s="32" t="s">
        <v>14</v>
      </c>
      <c r="L1041" s="32">
        <v>0</v>
      </c>
      <c r="M1041" s="32">
        <f t="shared" si="37"/>
        <v>0</v>
      </c>
      <c r="N1041" t="e">
        <f t="shared" si="38"/>
        <v>#DIV/0!</v>
      </c>
    </row>
    <row r="1042" ht="18" customHeight="1" spans="1:14">
      <c r="A1042" s="22">
        <v>2150302</v>
      </c>
      <c r="B1042" s="29" t="s">
        <v>15</v>
      </c>
      <c r="C1042" s="30">
        <v>0</v>
      </c>
      <c r="D1042" s="26">
        <v>0</v>
      </c>
      <c r="E1042" s="26">
        <v>0</v>
      </c>
      <c r="F1042" s="27"/>
      <c r="G1042" s="28"/>
      <c r="H1042" s="29" t="s">
        <v>16</v>
      </c>
      <c r="I1042" s="34">
        <v>0</v>
      </c>
      <c r="J1042" s="32">
        <v>2150302</v>
      </c>
      <c r="K1042" s="32" t="s">
        <v>16</v>
      </c>
      <c r="L1042" s="32">
        <v>0</v>
      </c>
      <c r="M1042" s="32">
        <f t="shared" si="37"/>
        <v>0</v>
      </c>
      <c r="N1042" t="e">
        <f t="shared" si="38"/>
        <v>#DIV/0!</v>
      </c>
    </row>
    <row r="1043" ht="18" customHeight="1" spans="1:14">
      <c r="A1043" s="22">
        <v>2150303</v>
      </c>
      <c r="B1043" s="29" t="s">
        <v>17</v>
      </c>
      <c r="C1043" s="30">
        <v>0</v>
      </c>
      <c r="D1043" s="26">
        <v>0</v>
      </c>
      <c r="E1043" s="26">
        <v>0</v>
      </c>
      <c r="F1043" s="27"/>
      <c r="G1043" s="28"/>
      <c r="H1043" s="29" t="s">
        <v>18</v>
      </c>
      <c r="I1043" s="34">
        <v>0</v>
      </c>
      <c r="J1043" s="32">
        <v>2150303</v>
      </c>
      <c r="K1043" s="32" t="s">
        <v>18</v>
      </c>
      <c r="L1043" s="32">
        <v>0</v>
      </c>
      <c r="M1043" s="32">
        <f t="shared" si="37"/>
        <v>0</v>
      </c>
      <c r="N1043" t="e">
        <f t="shared" si="38"/>
        <v>#DIV/0!</v>
      </c>
    </row>
    <row r="1044" ht="18" customHeight="1" spans="1:14">
      <c r="A1044" s="22">
        <v>2150399</v>
      </c>
      <c r="B1044" s="29" t="s">
        <v>1589</v>
      </c>
      <c r="C1044" s="30">
        <v>0</v>
      </c>
      <c r="D1044" s="26">
        <v>0</v>
      </c>
      <c r="E1044" s="26">
        <v>0</v>
      </c>
      <c r="F1044" s="27"/>
      <c r="G1044" s="28"/>
      <c r="H1044" s="29" t="s">
        <v>1590</v>
      </c>
      <c r="I1044" s="34">
        <v>0</v>
      </c>
      <c r="J1044" s="32">
        <v>2150399</v>
      </c>
      <c r="K1044" s="32" t="s">
        <v>1590</v>
      </c>
      <c r="L1044" s="32">
        <v>0</v>
      </c>
      <c r="M1044" s="32">
        <f t="shared" si="37"/>
        <v>0</v>
      </c>
      <c r="N1044" t="e">
        <f t="shared" si="38"/>
        <v>#DIV/0!</v>
      </c>
    </row>
    <row r="1045" ht="18" customHeight="1" spans="1:14">
      <c r="A1045" s="22">
        <v>21505</v>
      </c>
      <c r="B1045" s="23" t="s">
        <v>1591</v>
      </c>
      <c r="C1045" s="24">
        <v>0</v>
      </c>
      <c r="D1045" s="25">
        <v>0</v>
      </c>
      <c r="E1045" s="26">
        <v>0</v>
      </c>
      <c r="F1045" s="27"/>
      <c r="G1045" s="28"/>
      <c r="H1045" s="23" t="s">
        <v>1592</v>
      </c>
      <c r="I1045" s="31">
        <f>SUM(I1046:I1055)</f>
        <v>0</v>
      </c>
      <c r="J1045" s="32">
        <v>21505</v>
      </c>
      <c r="K1045" s="32" t="s">
        <v>1592</v>
      </c>
      <c r="L1045" s="32">
        <v>0</v>
      </c>
      <c r="M1045" s="32">
        <f t="shared" si="37"/>
        <v>0</v>
      </c>
      <c r="N1045" t="e">
        <f t="shared" si="38"/>
        <v>#DIV/0!</v>
      </c>
    </row>
    <row r="1046" ht="18" customHeight="1" spans="1:14">
      <c r="A1046" s="22">
        <v>2150501</v>
      </c>
      <c r="B1046" s="29" t="s">
        <v>13</v>
      </c>
      <c r="C1046" s="30">
        <v>0</v>
      </c>
      <c r="D1046" s="26">
        <v>0</v>
      </c>
      <c r="E1046" s="26">
        <v>0</v>
      </c>
      <c r="F1046" s="27"/>
      <c r="G1046" s="28"/>
      <c r="H1046" s="29" t="s">
        <v>14</v>
      </c>
      <c r="I1046" s="34">
        <v>0</v>
      </c>
      <c r="J1046" s="32">
        <v>2150501</v>
      </c>
      <c r="K1046" s="32" t="s">
        <v>14</v>
      </c>
      <c r="L1046" s="32">
        <v>0</v>
      </c>
      <c r="M1046" s="32">
        <f t="shared" si="37"/>
        <v>0</v>
      </c>
      <c r="N1046" t="e">
        <f t="shared" si="38"/>
        <v>#DIV/0!</v>
      </c>
    </row>
    <row r="1047" ht="18" customHeight="1" spans="1:14">
      <c r="A1047" s="22">
        <v>2150502</v>
      </c>
      <c r="B1047" s="29" t="s">
        <v>15</v>
      </c>
      <c r="C1047" s="30">
        <v>0</v>
      </c>
      <c r="D1047" s="26">
        <v>0</v>
      </c>
      <c r="E1047" s="26">
        <v>0</v>
      </c>
      <c r="F1047" s="27"/>
      <c r="G1047" s="28"/>
      <c r="H1047" s="29" t="s">
        <v>16</v>
      </c>
      <c r="I1047" s="34">
        <v>0</v>
      </c>
      <c r="J1047" s="32">
        <v>2150502</v>
      </c>
      <c r="K1047" s="32" t="s">
        <v>16</v>
      </c>
      <c r="L1047" s="32">
        <v>0</v>
      </c>
      <c r="M1047" s="32">
        <f t="shared" si="37"/>
        <v>0</v>
      </c>
      <c r="N1047" t="e">
        <f t="shared" si="38"/>
        <v>#DIV/0!</v>
      </c>
    </row>
    <row r="1048" ht="18" customHeight="1" spans="1:14">
      <c r="A1048" s="22">
        <v>2150503</v>
      </c>
      <c r="B1048" s="29" t="s">
        <v>17</v>
      </c>
      <c r="C1048" s="30">
        <v>0</v>
      </c>
      <c r="D1048" s="26">
        <v>0</v>
      </c>
      <c r="E1048" s="26">
        <v>0</v>
      </c>
      <c r="F1048" s="27"/>
      <c r="G1048" s="28"/>
      <c r="H1048" s="29" t="s">
        <v>18</v>
      </c>
      <c r="I1048" s="34">
        <v>0</v>
      </c>
      <c r="J1048" s="32">
        <v>2150503</v>
      </c>
      <c r="K1048" s="32" t="s">
        <v>18</v>
      </c>
      <c r="L1048" s="32">
        <v>0</v>
      </c>
      <c r="M1048" s="32">
        <f t="shared" si="37"/>
        <v>0</v>
      </c>
      <c r="N1048" t="e">
        <f t="shared" si="38"/>
        <v>#DIV/0!</v>
      </c>
    </row>
    <row r="1049" ht="18" customHeight="1" spans="1:14">
      <c r="A1049" s="22">
        <v>2150505</v>
      </c>
      <c r="B1049" s="29" t="s">
        <v>1593</v>
      </c>
      <c r="C1049" s="30">
        <v>0</v>
      </c>
      <c r="D1049" s="26">
        <v>0</v>
      </c>
      <c r="E1049" s="26">
        <v>0</v>
      </c>
      <c r="F1049" s="27"/>
      <c r="G1049" s="28"/>
      <c r="H1049" s="29" t="s">
        <v>1594</v>
      </c>
      <c r="I1049" s="34">
        <v>0</v>
      </c>
      <c r="J1049" s="32">
        <v>2150505</v>
      </c>
      <c r="K1049" s="32" t="s">
        <v>1594</v>
      </c>
      <c r="L1049" s="32">
        <v>0</v>
      </c>
      <c r="M1049" s="32">
        <f t="shared" si="37"/>
        <v>0</v>
      </c>
      <c r="N1049" t="e">
        <f t="shared" si="38"/>
        <v>#DIV/0!</v>
      </c>
    </row>
    <row r="1050" ht="18" customHeight="1" spans="1:14">
      <c r="A1050" s="22">
        <v>2150507</v>
      </c>
      <c r="B1050" s="29" t="s">
        <v>1595</v>
      </c>
      <c r="C1050" s="30">
        <v>0</v>
      </c>
      <c r="D1050" s="26">
        <v>0</v>
      </c>
      <c r="E1050" s="26">
        <v>0</v>
      </c>
      <c r="F1050" s="27"/>
      <c r="G1050" s="28"/>
      <c r="H1050" s="29" t="s">
        <v>1596</v>
      </c>
      <c r="I1050" s="34">
        <v>0</v>
      </c>
      <c r="J1050" s="32">
        <v>2150507</v>
      </c>
      <c r="K1050" s="32" t="s">
        <v>1596</v>
      </c>
      <c r="L1050" s="32">
        <v>0</v>
      </c>
      <c r="M1050" s="32">
        <f t="shared" si="37"/>
        <v>0</v>
      </c>
      <c r="N1050" t="e">
        <f t="shared" si="38"/>
        <v>#DIV/0!</v>
      </c>
    </row>
    <row r="1051" ht="18" customHeight="1" spans="1:14">
      <c r="A1051" s="22">
        <v>2150508</v>
      </c>
      <c r="B1051" s="29" t="s">
        <v>1597</v>
      </c>
      <c r="C1051" s="30">
        <v>0</v>
      </c>
      <c r="D1051" s="26">
        <v>0</v>
      </c>
      <c r="E1051" s="26">
        <v>0</v>
      </c>
      <c r="F1051" s="27"/>
      <c r="G1051" s="28"/>
      <c r="H1051" s="29" t="s">
        <v>1598</v>
      </c>
      <c r="I1051" s="34">
        <v>0</v>
      </c>
      <c r="J1051" s="32">
        <v>2150508</v>
      </c>
      <c r="K1051" s="32" t="s">
        <v>1598</v>
      </c>
      <c r="L1051" s="32">
        <v>0</v>
      </c>
      <c r="M1051" s="32">
        <f t="shared" si="37"/>
        <v>0</v>
      </c>
      <c r="N1051" t="e">
        <f t="shared" si="38"/>
        <v>#DIV/0!</v>
      </c>
    </row>
    <row r="1052" ht="18" customHeight="1" spans="1:14">
      <c r="A1052" s="22">
        <v>2150516</v>
      </c>
      <c r="B1052" s="29" t="s">
        <v>1599</v>
      </c>
      <c r="C1052" s="30">
        <v>0</v>
      </c>
      <c r="D1052" s="26">
        <v>0</v>
      </c>
      <c r="E1052" s="26">
        <v>0</v>
      </c>
      <c r="F1052" s="27"/>
      <c r="G1052" s="28"/>
      <c r="H1052" s="29" t="s">
        <v>1600</v>
      </c>
      <c r="I1052" s="34">
        <v>0</v>
      </c>
      <c r="J1052" s="32">
        <v>2150516</v>
      </c>
      <c r="K1052" s="32" t="s">
        <v>1600</v>
      </c>
      <c r="L1052" s="32">
        <v>0</v>
      </c>
      <c r="M1052" s="32">
        <f t="shared" si="37"/>
        <v>0</v>
      </c>
      <c r="N1052" t="e">
        <f t="shared" si="38"/>
        <v>#DIV/0!</v>
      </c>
    </row>
    <row r="1053" ht="18" customHeight="1" spans="1:14">
      <c r="A1053" s="22">
        <v>2150517</v>
      </c>
      <c r="B1053" s="29" t="s">
        <v>1601</v>
      </c>
      <c r="C1053" s="30">
        <v>0</v>
      </c>
      <c r="D1053" s="26">
        <v>0</v>
      </c>
      <c r="E1053" s="26">
        <v>0</v>
      </c>
      <c r="F1053" s="27"/>
      <c r="G1053" s="28"/>
      <c r="H1053" s="29" t="s">
        <v>1602</v>
      </c>
      <c r="I1053" s="34">
        <v>0</v>
      </c>
      <c r="J1053" s="32">
        <v>2150517</v>
      </c>
      <c r="K1053" s="32" t="s">
        <v>1602</v>
      </c>
      <c r="L1053" s="32">
        <v>0</v>
      </c>
      <c r="M1053" s="32">
        <f t="shared" si="37"/>
        <v>0</v>
      </c>
      <c r="N1053" t="e">
        <f t="shared" si="38"/>
        <v>#DIV/0!</v>
      </c>
    </row>
    <row r="1054" ht="18" customHeight="1" spans="1:14">
      <c r="A1054" s="22">
        <v>2150550</v>
      </c>
      <c r="B1054" s="29" t="s">
        <v>31</v>
      </c>
      <c r="C1054" s="30">
        <v>0</v>
      </c>
      <c r="D1054" s="26">
        <v>0</v>
      </c>
      <c r="E1054" s="26">
        <v>0</v>
      </c>
      <c r="F1054" s="27"/>
      <c r="G1054" s="28"/>
      <c r="H1054" s="29" t="s">
        <v>32</v>
      </c>
      <c r="I1054" s="37">
        <v>0</v>
      </c>
      <c r="J1054" s="32">
        <v>2150550</v>
      </c>
      <c r="K1054" s="32" t="s">
        <v>32</v>
      </c>
      <c r="L1054" s="32">
        <v>0</v>
      </c>
      <c r="M1054" s="32">
        <f t="shared" si="37"/>
        <v>0</v>
      </c>
      <c r="N1054" t="e">
        <f t="shared" si="38"/>
        <v>#DIV/0!</v>
      </c>
    </row>
    <row r="1055" ht="18" customHeight="1" spans="1:14">
      <c r="A1055" s="22">
        <v>2150599</v>
      </c>
      <c r="B1055" s="29" t="s">
        <v>1603</v>
      </c>
      <c r="C1055" s="30">
        <v>0</v>
      </c>
      <c r="D1055" s="26">
        <v>0</v>
      </c>
      <c r="E1055" s="26">
        <v>0</v>
      </c>
      <c r="F1055" s="27"/>
      <c r="G1055" s="28"/>
      <c r="H1055" s="29" t="s">
        <v>1604</v>
      </c>
      <c r="I1055" s="34">
        <v>0</v>
      </c>
      <c r="J1055" s="32">
        <v>2150599</v>
      </c>
      <c r="K1055" s="32" t="s">
        <v>1604</v>
      </c>
      <c r="L1055" s="32">
        <v>0</v>
      </c>
      <c r="M1055" s="32">
        <f t="shared" si="37"/>
        <v>0</v>
      </c>
      <c r="N1055" t="e">
        <f t="shared" si="38"/>
        <v>#DIV/0!</v>
      </c>
    </row>
    <row r="1056" ht="18" customHeight="1" spans="1:14">
      <c r="A1056" s="22">
        <v>21507</v>
      </c>
      <c r="B1056" s="23" t="s">
        <v>1605</v>
      </c>
      <c r="C1056" s="24">
        <v>0</v>
      </c>
      <c r="D1056" s="25">
        <v>0</v>
      </c>
      <c r="E1056" s="26">
        <v>0</v>
      </c>
      <c r="F1056" s="27"/>
      <c r="G1056" s="28"/>
      <c r="H1056" s="23" t="s">
        <v>1606</v>
      </c>
      <c r="I1056" s="33">
        <f>SUM(I1057:I1062)</f>
        <v>0</v>
      </c>
      <c r="J1056" s="32">
        <v>21507</v>
      </c>
      <c r="K1056" s="32" t="s">
        <v>1606</v>
      </c>
      <c r="L1056" s="32">
        <v>0</v>
      </c>
      <c r="M1056" s="32">
        <f t="shared" si="37"/>
        <v>0</v>
      </c>
      <c r="N1056" t="e">
        <f t="shared" si="38"/>
        <v>#DIV/0!</v>
      </c>
    </row>
    <row r="1057" ht="18" customHeight="1" spans="1:14">
      <c r="A1057" s="22">
        <v>2150701</v>
      </c>
      <c r="B1057" s="29" t="s">
        <v>13</v>
      </c>
      <c r="C1057" s="30">
        <v>0</v>
      </c>
      <c r="D1057" s="26">
        <v>0</v>
      </c>
      <c r="E1057" s="26">
        <v>0</v>
      </c>
      <c r="F1057" s="27"/>
      <c r="G1057" s="28"/>
      <c r="H1057" s="29" t="s">
        <v>14</v>
      </c>
      <c r="I1057" s="34">
        <v>0</v>
      </c>
      <c r="J1057" s="32">
        <v>2150701</v>
      </c>
      <c r="K1057" s="32" t="s">
        <v>14</v>
      </c>
      <c r="L1057" s="32">
        <v>0</v>
      </c>
      <c r="M1057" s="32">
        <f t="shared" si="37"/>
        <v>0</v>
      </c>
      <c r="N1057" t="e">
        <f t="shared" si="38"/>
        <v>#DIV/0!</v>
      </c>
    </row>
    <row r="1058" ht="18" customHeight="1" spans="1:14">
      <c r="A1058" s="22">
        <v>2150702</v>
      </c>
      <c r="B1058" s="29" t="s">
        <v>15</v>
      </c>
      <c r="C1058" s="30">
        <v>0</v>
      </c>
      <c r="D1058" s="26">
        <v>0</v>
      </c>
      <c r="E1058" s="26">
        <v>0</v>
      </c>
      <c r="F1058" s="27"/>
      <c r="G1058" s="28"/>
      <c r="H1058" s="29" t="s">
        <v>16</v>
      </c>
      <c r="I1058" s="34">
        <v>0</v>
      </c>
      <c r="J1058" s="32">
        <v>2150702</v>
      </c>
      <c r="K1058" s="32" t="s">
        <v>16</v>
      </c>
      <c r="L1058" s="32">
        <v>0</v>
      </c>
      <c r="M1058" s="32">
        <f t="shared" si="37"/>
        <v>0</v>
      </c>
      <c r="N1058" t="e">
        <f t="shared" si="38"/>
        <v>#DIV/0!</v>
      </c>
    </row>
    <row r="1059" ht="18" customHeight="1" spans="1:14">
      <c r="A1059" s="22">
        <v>2150703</v>
      </c>
      <c r="B1059" s="29" t="s">
        <v>17</v>
      </c>
      <c r="C1059" s="30">
        <v>0</v>
      </c>
      <c r="D1059" s="26">
        <v>0</v>
      </c>
      <c r="E1059" s="26">
        <v>0</v>
      </c>
      <c r="F1059" s="27"/>
      <c r="G1059" s="28"/>
      <c r="H1059" s="29" t="s">
        <v>18</v>
      </c>
      <c r="I1059" s="34">
        <v>0</v>
      </c>
      <c r="J1059" s="32">
        <v>2150703</v>
      </c>
      <c r="K1059" s="32" t="s">
        <v>18</v>
      </c>
      <c r="L1059" s="32">
        <v>0</v>
      </c>
      <c r="M1059" s="32">
        <f t="shared" si="37"/>
        <v>0</v>
      </c>
      <c r="N1059" t="e">
        <f t="shared" si="38"/>
        <v>#DIV/0!</v>
      </c>
    </row>
    <row r="1060" ht="18" customHeight="1" spans="1:14">
      <c r="A1060" s="22">
        <v>2150704</v>
      </c>
      <c r="B1060" s="29" t="s">
        <v>1607</v>
      </c>
      <c r="C1060" s="30">
        <v>0</v>
      </c>
      <c r="D1060" s="26">
        <v>0</v>
      </c>
      <c r="E1060" s="26">
        <v>0</v>
      </c>
      <c r="F1060" s="27"/>
      <c r="G1060" s="28"/>
      <c r="H1060" s="29" t="s">
        <v>1608</v>
      </c>
      <c r="I1060" s="34">
        <v>0</v>
      </c>
      <c r="J1060" s="32">
        <v>2150704</v>
      </c>
      <c r="K1060" s="32" t="s">
        <v>1608</v>
      </c>
      <c r="L1060" s="32">
        <v>0</v>
      </c>
      <c r="M1060" s="32">
        <f t="shared" si="37"/>
        <v>0</v>
      </c>
      <c r="N1060" t="e">
        <f t="shared" si="38"/>
        <v>#DIV/0!</v>
      </c>
    </row>
    <row r="1061" ht="18" customHeight="1" spans="1:14">
      <c r="A1061" s="22">
        <v>2150705</v>
      </c>
      <c r="B1061" s="29" t="s">
        <v>1609</v>
      </c>
      <c r="C1061" s="30">
        <v>0</v>
      </c>
      <c r="D1061" s="26">
        <v>0</v>
      </c>
      <c r="E1061" s="26">
        <v>0</v>
      </c>
      <c r="F1061" s="27"/>
      <c r="G1061" s="28"/>
      <c r="H1061" s="29" t="s">
        <v>1610</v>
      </c>
      <c r="I1061" s="34">
        <v>0</v>
      </c>
      <c r="J1061" s="32">
        <v>2150705</v>
      </c>
      <c r="K1061" s="32" t="s">
        <v>1610</v>
      </c>
      <c r="L1061" s="32">
        <v>0</v>
      </c>
      <c r="M1061" s="32">
        <f t="shared" si="37"/>
        <v>0</v>
      </c>
      <c r="N1061" t="e">
        <f t="shared" si="38"/>
        <v>#DIV/0!</v>
      </c>
    </row>
    <row r="1062" ht="18" customHeight="1" spans="1:14">
      <c r="A1062" s="22">
        <v>2150799</v>
      </c>
      <c r="B1062" s="29" t="s">
        <v>1611</v>
      </c>
      <c r="C1062" s="30">
        <v>0</v>
      </c>
      <c r="D1062" s="26">
        <v>0</v>
      </c>
      <c r="E1062" s="26">
        <v>0</v>
      </c>
      <c r="F1062" s="27"/>
      <c r="G1062" s="28"/>
      <c r="H1062" s="29" t="s">
        <v>1612</v>
      </c>
      <c r="I1062" s="34">
        <v>0</v>
      </c>
      <c r="J1062" s="32">
        <v>2150799</v>
      </c>
      <c r="K1062" s="32" t="s">
        <v>1612</v>
      </c>
      <c r="L1062" s="32">
        <v>0</v>
      </c>
      <c r="M1062" s="32">
        <f t="shared" si="37"/>
        <v>0</v>
      </c>
      <c r="N1062" t="e">
        <f t="shared" si="38"/>
        <v>#DIV/0!</v>
      </c>
    </row>
    <row r="1063" ht="18" customHeight="1" spans="1:14">
      <c r="A1063" s="22">
        <v>21508</v>
      </c>
      <c r="B1063" s="23" t="s">
        <v>1613</v>
      </c>
      <c r="C1063" s="24">
        <v>10000</v>
      </c>
      <c r="D1063" s="25">
        <v>10000</v>
      </c>
      <c r="E1063" s="26">
        <v>3387</v>
      </c>
      <c r="F1063" s="27">
        <f>E1063/D1063</f>
        <v>0.3387</v>
      </c>
      <c r="G1063" s="28">
        <v>0.0982490272373542</v>
      </c>
      <c r="H1063" s="23" t="s">
        <v>1614</v>
      </c>
      <c r="I1063" s="31">
        <f>SUM(I1064:I1070)</f>
        <v>3214</v>
      </c>
      <c r="J1063" s="32">
        <v>21508</v>
      </c>
      <c r="K1063" s="32" t="s">
        <v>1614</v>
      </c>
      <c r="L1063" s="32">
        <v>130</v>
      </c>
      <c r="M1063" s="32">
        <f t="shared" si="37"/>
        <v>3084</v>
      </c>
      <c r="N1063">
        <f t="shared" si="38"/>
        <v>0.0982490272373542</v>
      </c>
    </row>
    <row r="1064" ht="18" customHeight="1" spans="1:14">
      <c r="A1064" s="22">
        <v>2150801</v>
      </c>
      <c r="B1064" s="29" t="s">
        <v>13</v>
      </c>
      <c r="C1064" s="30">
        <v>0</v>
      </c>
      <c r="D1064" s="26">
        <v>0</v>
      </c>
      <c r="E1064" s="26">
        <v>0</v>
      </c>
      <c r="F1064" s="27"/>
      <c r="G1064" s="28"/>
      <c r="H1064" s="29" t="s">
        <v>14</v>
      </c>
      <c r="I1064" s="34">
        <v>0</v>
      </c>
      <c r="J1064" s="32">
        <v>2150801</v>
      </c>
      <c r="K1064" s="32" t="s">
        <v>14</v>
      </c>
      <c r="L1064" s="32">
        <v>0</v>
      </c>
      <c r="M1064" s="32">
        <f t="shared" si="37"/>
        <v>0</v>
      </c>
      <c r="N1064" t="e">
        <f t="shared" si="38"/>
        <v>#DIV/0!</v>
      </c>
    </row>
    <row r="1065" ht="18" customHeight="1" spans="1:14">
      <c r="A1065" s="22">
        <v>2150802</v>
      </c>
      <c r="B1065" s="29" t="s">
        <v>15</v>
      </c>
      <c r="C1065" s="30">
        <v>0</v>
      </c>
      <c r="D1065" s="26">
        <v>0</v>
      </c>
      <c r="E1065" s="26">
        <v>0</v>
      </c>
      <c r="F1065" s="27"/>
      <c r="G1065" s="28"/>
      <c r="H1065" s="29" t="s">
        <v>16</v>
      </c>
      <c r="I1065" s="34">
        <v>0</v>
      </c>
      <c r="J1065" s="32">
        <v>2150802</v>
      </c>
      <c r="K1065" s="32" t="s">
        <v>16</v>
      </c>
      <c r="L1065" s="32">
        <v>0</v>
      </c>
      <c r="M1065" s="32">
        <f t="shared" si="37"/>
        <v>0</v>
      </c>
      <c r="N1065" t="e">
        <f t="shared" si="38"/>
        <v>#DIV/0!</v>
      </c>
    </row>
    <row r="1066" ht="18" customHeight="1" spans="1:14">
      <c r="A1066" s="22">
        <v>2150803</v>
      </c>
      <c r="B1066" s="29" t="s">
        <v>17</v>
      </c>
      <c r="C1066" s="30">
        <v>0</v>
      </c>
      <c r="D1066" s="26">
        <v>0</v>
      </c>
      <c r="E1066" s="26">
        <v>0</v>
      </c>
      <c r="F1066" s="27"/>
      <c r="G1066" s="28"/>
      <c r="H1066" s="29" t="s">
        <v>18</v>
      </c>
      <c r="I1066" s="34">
        <v>0</v>
      </c>
      <c r="J1066" s="32">
        <v>2150803</v>
      </c>
      <c r="K1066" s="32" t="s">
        <v>18</v>
      </c>
      <c r="L1066" s="32">
        <v>0</v>
      </c>
      <c r="M1066" s="32">
        <f t="shared" si="37"/>
        <v>0</v>
      </c>
      <c r="N1066" t="e">
        <f t="shared" si="38"/>
        <v>#DIV/0!</v>
      </c>
    </row>
    <row r="1067" ht="18" customHeight="1" spans="1:14">
      <c r="A1067" s="22">
        <v>2150804</v>
      </c>
      <c r="B1067" s="29" t="s">
        <v>1615</v>
      </c>
      <c r="C1067" s="30">
        <v>0</v>
      </c>
      <c r="D1067" s="26">
        <v>0</v>
      </c>
      <c r="E1067" s="26">
        <v>0</v>
      </c>
      <c r="F1067" s="27"/>
      <c r="G1067" s="28"/>
      <c r="H1067" s="29" t="s">
        <v>1616</v>
      </c>
      <c r="I1067" s="34">
        <v>0</v>
      </c>
      <c r="J1067" s="32">
        <v>2150804</v>
      </c>
      <c r="K1067" s="32" t="s">
        <v>1616</v>
      </c>
      <c r="L1067" s="32">
        <v>0</v>
      </c>
      <c r="M1067" s="32">
        <f t="shared" si="37"/>
        <v>0</v>
      </c>
      <c r="N1067" t="e">
        <f t="shared" si="38"/>
        <v>#DIV/0!</v>
      </c>
    </row>
    <row r="1068" ht="18" customHeight="1" spans="1:14">
      <c r="A1068" s="22">
        <v>2150805</v>
      </c>
      <c r="B1068" s="29" t="s">
        <v>1617</v>
      </c>
      <c r="C1068" s="30">
        <v>3000</v>
      </c>
      <c r="D1068" s="26">
        <v>3000</v>
      </c>
      <c r="E1068" s="26">
        <v>2169</v>
      </c>
      <c r="F1068" s="27">
        <f>E1068/D1068</f>
        <v>0.723</v>
      </c>
      <c r="G1068" s="28">
        <v>0.171799027552674</v>
      </c>
      <c r="H1068" s="29" t="s">
        <v>1618</v>
      </c>
      <c r="I1068" s="34">
        <v>1851</v>
      </c>
      <c r="J1068" s="32">
        <v>2150805</v>
      </c>
      <c r="K1068" s="32" t="s">
        <v>1618</v>
      </c>
      <c r="L1068" s="32">
        <v>0</v>
      </c>
      <c r="M1068" s="32">
        <f t="shared" si="37"/>
        <v>1851</v>
      </c>
      <c r="N1068">
        <f t="shared" si="38"/>
        <v>0.171799027552674</v>
      </c>
    </row>
    <row r="1069" ht="18" customHeight="1" spans="1:14">
      <c r="A1069" s="22">
        <v>2150806</v>
      </c>
      <c r="B1069" s="29" t="s">
        <v>1619</v>
      </c>
      <c r="C1069" s="30">
        <v>0</v>
      </c>
      <c r="D1069" s="26">
        <v>0</v>
      </c>
      <c r="E1069" s="26">
        <v>0</v>
      </c>
      <c r="F1069" s="27"/>
      <c r="G1069" s="28">
        <v>-1</v>
      </c>
      <c r="H1069" s="29" t="s">
        <v>1620</v>
      </c>
      <c r="I1069" s="34">
        <v>1163</v>
      </c>
      <c r="J1069" s="32">
        <v>2150806</v>
      </c>
      <c r="K1069" s="32" t="s">
        <v>1620</v>
      </c>
      <c r="L1069" s="32">
        <v>130</v>
      </c>
      <c r="M1069" s="32">
        <f t="shared" si="37"/>
        <v>1033</v>
      </c>
      <c r="N1069">
        <f t="shared" si="38"/>
        <v>-1</v>
      </c>
    </row>
    <row r="1070" ht="18" customHeight="1" spans="1:14">
      <c r="A1070" s="22">
        <v>2150899</v>
      </c>
      <c r="B1070" s="29" t="s">
        <v>1621</v>
      </c>
      <c r="C1070" s="30">
        <v>7000</v>
      </c>
      <c r="D1070" s="26">
        <v>7000</v>
      </c>
      <c r="E1070" s="26">
        <v>1218</v>
      </c>
      <c r="F1070" s="27">
        <f>E1070/D1070</f>
        <v>0.174</v>
      </c>
      <c r="G1070" s="28">
        <v>5.09</v>
      </c>
      <c r="H1070" s="29" t="s">
        <v>1622</v>
      </c>
      <c r="I1070" s="34">
        <v>200</v>
      </c>
      <c r="J1070" s="32">
        <v>2150899</v>
      </c>
      <c r="K1070" s="32" t="s">
        <v>1622</v>
      </c>
      <c r="L1070" s="32">
        <v>0</v>
      </c>
      <c r="M1070" s="32">
        <f t="shared" si="37"/>
        <v>200</v>
      </c>
      <c r="N1070">
        <f t="shared" si="38"/>
        <v>5.09</v>
      </c>
    </row>
    <row r="1071" ht="18" customHeight="1" spans="1:14">
      <c r="A1071" s="22">
        <v>21599</v>
      </c>
      <c r="B1071" s="23" t="s">
        <v>1623</v>
      </c>
      <c r="C1071" s="24">
        <v>0</v>
      </c>
      <c r="D1071" s="25">
        <v>0</v>
      </c>
      <c r="E1071" s="26">
        <v>0</v>
      </c>
      <c r="F1071" s="27"/>
      <c r="G1071" s="28"/>
      <c r="H1071" s="23" t="s">
        <v>1624</v>
      </c>
      <c r="I1071" s="31">
        <f>SUM(I1072:I1076)</f>
        <v>0</v>
      </c>
      <c r="J1071" s="32">
        <v>21599</v>
      </c>
      <c r="K1071" s="32" t="s">
        <v>1624</v>
      </c>
      <c r="L1071" s="32">
        <v>0</v>
      </c>
      <c r="M1071" s="32">
        <f t="shared" si="37"/>
        <v>0</v>
      </c>
      <c r="N1071" t="e">
        <f t="shared" si="38"/>
        <v>#DIV/0!</v>
      </c>
    </row>
    <row r="1072" ht="18" customHeight="1" spans="1:14">
      <c r="A1072" s="22">
        <v>2159901</v>
      </c>
      <c r="B1072" s="29" t="s">
        <v>1625</v>
      </c>
      <c r="C1072" s="30">
        <v>0</v>
      </c>
      <c r="D1072" s="26">
        <v>0</v>
      </c>
      <c r="E1072" s="26">
        <v>0</v>
      </c>
      <c r="F1072" s="27"/>
      <c r="G1072" s="28"/>
      <c r="H1072" s="29" t="s">
        <v>1626</v>
      </c>
      <c r="I1072" s="34">
        <v>0</v>
      </c>
      <c r="J1072" s="32">
        <v>2159901</v>
      </c>
      <c r="K1072" s="32" t="s">
        <v>1626</v>
      </c>
      <c r="L1072" s="32">
        <v>0</v>
      </c>
      <c r="M1072" s="32">
        <f t="shared" si="37"/>
        <v>0</v>
      </c>
      <c r="N1072" t="e">
        <f t="shared" si="38"/>
        <v>#DIV/0!</v>
      </c>
    </row>
    <row r="1073" ht="18" customHeight="1" spans="1:14">
      <c r="A1073" s="22">
        <v>2159904</v>
      </c>
      <c r="B1073" s="29" t="s">
        <v>1627</v>
      </c>
      <c r="C1073" s="30">
        <v>0</v>
      </c>
      <c r="D1073" s="26">
        <v>0</v>
      </c>
      <c r="E1073" s="26">
        <v>0</v>
      </c>
      <c r="F1073" s="27"/>
      <c r="G1073" s="28"/>
      <c r="H1073" s="29" t="s">
        <v>1628</v>
      </c>
      <c r="I1073" s="34">
        <v>0</v>
      </c>
      <c r="J1073" s="32">
        <v>2159904</v>
      </c>
      <c r="K1073" s="32" t="s">
        <v>1628</v>
      </c>
      <c r="L1073" s="32">
        <v>0</v>
      </c>
      <c r="M1073" s="32">
        <f t="shared" si="37"/>
        <v>0</v>
      </c>
      <c r="N1073" t="e">
        <f t="shared" si="38"/>
        <v>#DIV/0!</v>
      </c>
    </row>
    <row r="1074" ht="18" customHeight="1" spans="1:14">
      <c r="A1074" s="22">
        <v>2159905</v>
      </c>
      <c r="B1074" s="29" t="s">
        <v>1629</v>
      </c>
      <c r="C1074" s="30">
        <v>0</v>
      </c>
      <c r="D1074" s="26">
        <v>0</v>
      </c>
      <c r="E1074" s="26">
        <v>0</v>
      </c>
      <c r="F1074" s="27"/>
      <c r="G1074" s="28"/>
      <c r="H1074" s="29" t="s">
        <v>1630</v>
      </c>
      <c r="I1074" s="34">
        <v>0</v>
      </c>
      <c r="J1074" s="32">
        <v>2159905</v>
      </c>
      <c r="K1074" s="32" t="s">
        <v>1630</v>
      </c>
      <c r="L1074" s="32">
        <v>0</v>
      </c>
      <c r="M1074" s="32">
        <f t="shared" si="37"/>
        <v>0</v>
      </c>
      <c r="N1074" t="e">
        <f t="shared" si="38"/>
        <v>#DIV/0!</v>
      </c>
    </row>
    <row r="1075" ht="18" customHeight="1" spans="1:14">
      <c r="A1075" s="22">
        <v>2159906</v>
      </c>
      <c r="B1075" s="29" t="s">
        <v>1631</v>
      </c>
      <c r="C1075" s="30">
        <v>0</v>
      </c>
      <c r="D1075" s="26">
        <v>0</v>
      </c>
      <c r="E1075" s="26">
        <v>0</v>
      </c>
      <c r="F1075" s="27"/>
      <c r="G1075" s="28"/>
      <c r="H1075" s="29" t="s">
        <v>1632</v>
      </c>
      <c r="I1075" s="34">
        <v>0</v>
      </c>
      <c r="J1075" s="32">
        <v>2159906</v>
      </c>
      <c r="K1075" s="32" t="s">
        <v>1632</v>
      </c>
      <c r="L1075" s="32">
        <v>0</v>
      </c>
      <c r="M1075" s="32">
        <f t="shared" si="37"/>
        <v>0</v>
      </c>
      <c r="N1075" t="e">
        <f t="shared" si="38"/>
        <v>#DIV/0!</v>
      </c>
    </row>
    <row r="1076" ht="18" customHeight="1" spans="1:14">
      <c r="A1076" s="22">
        <v>2159999</v>
      </c>
      <c r="B1076" s="29" t="s">
        <v>1633</v>
      </c>
      <c r="C1076" s="30">
        <v>0</v>
      </c>
      <c r="D1076" s="26">
        <v>0</v>
      </c>
      <c r="E1076" s="26">
        <v>0</v>
      </c>
      <c r="F1076" s="27"/>
      <c r="G1076" s="28"/>
      <c r="H1076" s="29" t="s">
        <v>1634</v>
      </c>
      <c r="I1076" s="34">
        <v>0</v>
      </c>
      <c r="J1076" s="32">
        <v>2159999</v>
      </c>
      <c r="K1076" s="32" t="s">
        <v>1634</v>
      </c>
      <c r="L1076" s="32">
        <v>0</v>
      </c>
      <c r="M1076" s="32">
        <f t="shared" si="37"/>
        <v>0</v>
      </c>
      <c r="N1076" t="e">
        <f t="shared" si="38"/>
        <v>#DIV/0!</v>
      </c>
    </row>
    <row r="1077" ht="18" customHeight="1" spans="1:14">
      <c r="A1077" s="22">
        <v>216</v>
      </c>
      <c r="B1077" s="23" t="s">
        <v>1635</v>
      </c>
      <c r="C1077" s="24">
        <v>155.22</v>
      </c>
      <c r="D1077" s="25">
        <v>155.22</v>
      </c>
      <c r="E1077" s="26">
        <v>-29</v>
      </c>
      <c r="F1077" s="27">
        <f>E1077/D1077</f>
        <v>-0.18683159386677</v>
      </c>
      <c r="G1077" s="28">
        <v>-1.01915455746367</v>
      </c>
      <c r="H1077" s="23" t="s">
        <v>1636</v>
      </c>
      <c r="I1077" s="31">
        <f>I1078+I1088+I1094</f>
        <v>1514</v>
      </c>
      <c r="J1077" s="32">
        <v>216</v>
      </c>
      <c r="K1077" s="32" t="s">
        <v>1636</v>
      </c>
      <c r="L1077" s="32">
        <v>0</v>
      </c>
      <c r="M1077" s="32">
        <f t="shared" si="37"/>
        <v>1514</v>
      </c>
      <c r="N1077">
        <f t="shared" si="38"/>
        <v>-1.01915455746367</v>
      </c>
    </row>
    <row r="1078" ht="18" customHeight="1" spans="1:14">
      <c r="A1078" s="22">
        <v>21602</v>
      </c>
      <c r="B1078" s="23" t="s">
        <v>1637</v>
      </c>
      <c r="C1078" s="24">
        <v>155.22</v>
      </c>
      <c r="D1078" s="25">
        <v>155.22</v>
      </c>
      <c r="E1078" s="26">
        <v>636</v>
      </c>
      <c r="F1078" s="27">
        <f>E1078/D1078</f>
        <v>4.09741012756088</v>
      </c>
      <c r="G1078" s="28">
        <v>0.0274636510500808</v>
      </c>
      <c r="H1078" s="23" t="s">
        <v>1638</v>
      </c>
      <c r="I1078" s="31">
        <f>SUM(I1079:I1087)</f>
        <v>619</v>
      </c>
      <c r="J1078" s="32">
        <v>21602</v>
      </c>
      <c r="K1078" s="32" t="s">
        <v>1638</v>
      </c>
      <c r="L1078" s="32">
        <v>0</v>
      </c>
      <c r="M1078" s="32">
        <f t="shared" si="37"/>
        <v>619</v>
      </c>
      <c r="N1078">
        <f t="shared" si="38"/>
        <v>0.0274636510500808</v>
      </c>
    </row>
    <row r="1079" ht="18" customHeight="1" spans="1:14">
      <c r="A1079" s="22">
        <v>2160201</v>
      </c>
      <c r="B1079" s="29" t="s">
        <v>13</v>
      </c>
      <c r="C1079" s="30">
        <v>146.22</v>
      </c>
      <c r="D1079" s="26">
        <v>146.22</v>
      </c>
      <c r="E1079" s="26">
        <v>145</v>
      </c>
      <c r="F1079" s="27">
        <f>E1079/D1079</f>
        <v>0.9916564081521</v>
      </c>
      <c r="G1079" s="28">
        <v>-0.131736526946108</v>
      </c>
      <c r="H1079" s="29" t="s">
        <v>14</v>
      </c>
      <c r="I1079" s="34">
        <v>167</v>
      </c>
      <c r="J1079" s="32">
        <v>2160201</v>
      </c>
      <c r="K1079" s="32" t="s">
        <v>14</v>
      </c>
      <c r="L1079" s="32">
        <v>0</v>
      </c>
      <c r="M1079" s="32">
        <f t="shared" si="37"/>
        <v>167</v>
      </c>
      <c r="N1079">
        <f t="shared" si="38"/>
        <v>-0.131736526946108</v>
      </c>
    </row>
    <row r="1080" ht="18" customHeight="1" spans="1:14">
      <c r="A1080" s="22">
        <v>2160202</v>
      </c>
      <c r="B1080" s="29" t="s">
        <v>15</v>
      </c>
      <c r="C1080" s="30">
        <v>0</v>
      </c>
      <c r="D1080" s="26">
        <v>0</v>
      </c>
      <c r="E1080" s="26">
        <v>0</v>
      </c>
      <c r="F1080" s="27"/>
      <c r="G1080" s="28"/>
      <c r="H1080" s="29" t="s">
        <v>16</v>
      </c>
      <c r="I1080" s="34">
        <v>0</v>
      </c>
      <c r="J1080" s="32">
        <v>2160202</v>
      </c>
      <c r="K1080" s="32" t="s">
        <v>16</v>
      </c>
      <c r="L1080" s="32">
        <v>0</v>
      </c>
      <c r="M1080" s="32">
        <f t="shared" si="37"/>
        <v>0</v>
      </c>
      <c r="N1080" t="e">
        <f t="shared" si="38"/>
        <v>#DIV/0!</v>
      </c>
    </row>
    <row r="1081" ht="18" customHeight="1" spans="1:14">
      <c r="A1081" s="22">
        <v>2160203</v>
      </c>
      <c r="B1081" s="29" t="s">
        <v>17</v>
      </c>
      <c r="C1081" s="30">
        <v>0</v>
      </c>
      <c r="D1081" s="26">
        <v>0</v>
      </c>
      <c r="E1081" s="26">
        <v>0</v>
      </c>
      <c r="F1081" s="27"/>
      <c r="G1081" s="28"/>
      <c r="H1081" s="29" t="s">
        <v>18</v>
      </c>
      <c r="I1081" s="34">
        <v>0</v>
      </c>
      <c r="J1081" s="32">
        <v>2160203</v>
      </c>
      <c r="K1081" s="32" t="s">
        <v>18</v>
      </c>
      <c r="L1081" s="32">
        <v>0</v>
      </c>
      <c r="M1081" s="32">
        <f t="shared" si="37"/>
        <v>0</v>
      </c>
      <c r="N1081" t="e">
        <f t="shared" si="38"/>
        <v>#DIV/0!</v>
      </c>
    </row>
    <row r="1082" ht="18" customHeight="1" spans="1:14">
      <c r="A1082" s="22">
        <v>2160216</v>
      </c>
      <c r="B1082" s="29" t="s">
        <v>1639</v>
      </c>
      <c r="C1082" s="30">
        <v>0</v>
      </c>
      <c r="D1082" s="26">
        <v>0</v>
      </c>
      <c r="E1082" s="26">
        <v>0</v>
      </c>
      <c r="F1082" s="27"/>
      <c r="G1082" s="28"/>
      <c r="H1082" s="29" t="s">
        <v>1640</v>
      </c>
      <c r="I1082" s="34">
        <v>0</v>
      </c>
      <c r="J1082" s="32">
        <v>2160216</v>
      </c>
      <c r="K1082" s="32" t="s">
        <v>1640</v>
      </c>
      <c r="L1082" s="32">
        <v>0</v>
      </c>
      <c r="M1082" s="32">
        <f t="shared" si="37"/>
        <v>0</v>
      </c>
      <c r="N1082" t="e">
        <f t="shared" si="38"/>
        <v>#DIV/0!</v>
      </c>
    </row>
    <row r="1083" ht="18" customHeight="1" spans="1:14">
      <c r="A1083" s="22">
        <v>2160217</v>
      </c>
      <c r="B1083" s="29" t="s">
        <v>1641</v>
      </c>
      <c r="C1083" s="30">
        <v>0</v>
      </c>
      <c r="D1083" s="26">
        <v>0</v>
      </c>
      <c r="E1083" s="26">
        <v>0</v>
      </c>
      <c r="F1083" s="27"/>
      <c r="G1083" s="28"/>
      <c r="H1083" s="29" t="s">
        <v>1642</v>
      </c>
      <c r="I1083" s="34">
        <v>0</v>
      </c>
      <c r="J1083" s="32">
        <v>2160217</v>
      </c>
      <c r="K1083" s="32" t="s">
        <v>1642</v>
      </c>
      <c r="L1083" s="32">
        <v>0</v>
      </c>
      <c r="M1083" s="32">
        <f t="shared" si="37"/>
        <v>0</v>
      </c>
      <c r="N1083" t="e">
        <f t="shared" si="38"/>
        <v>#DIV/0!</v>
      </c>
    </row>
    <row r="1084" ht="18" customHeight="1" spans="1:14">
      <c r="A1084" s="22">
        <v>2160218</v>
      </c>
      <c r="B1084" s="29" t="s">
        <v>1643</v>
      </c>
      <c r="C1084" s="30">
        <v>0</v>
      </c>
      <c r="D1084" s="26">
        <v>0</v>
      </c>
      <c r="E1084" s="26">
        <v>0</v>
      </c>
      <c r="F1084" s="27"/>
      <c r="G1084" s="28"/>
      <c r="H1084" s="29" t="s">
        <v>1644</v>
      </c>
      <c r="I1084" s="34">
        <v>0</v>
      </c>
      <c r="J1084" s="32">
        <v>2160218</v>
      </c>
      <c r="K1084" s="32" t="s">
        <v>1644</v>
      </c>
      <c r="L1084" s="32">
        <v>0</v>
      </c>
      <c r="M1084" s="32">
        <f t="shared" si="37"/>
        <v>0</v>
      </c>
      <c r="N1084" t="e">
        <f t="shared" si="38"/>
        <v>#DIV/0!</v>
      </c>
    </row>
    <row r="1085" ht="18" customHeight="1" spans="1:14">
      <c r="A1085" s="22">
        <v>2160219</v>
      </c>
      <c r="B1085" s="29" t="s">
        <v>1645</v>
      </c>
      <c r="C1085" s="30">
        <v>0</v>
      </c>
      <c r="D1085" s="26">
        <v>0</v>
      </c>
      <c r="E1085" s="26">
        <v>0</v>
      </c>
      <c r="F1085" s="27"/>
      <c r="G1085" s="28"/>
      <c r="H1085" s="29" t="s">
        <v>1646</v>
      </c>
      <c r="I1085" s="34">
        <v>0</v>
      </c>
      <c r="J1085" s="32">
        <v>2160219</v>
      </c>
      <c r="K1085" s="32" t="s">
        <v>1646</v>
      </c>
      <c r="L1085" s="32">
        <v>0</v>
      </c>
      <c r="M1085" s="32">
        <f t="shared" si="37"/>
        <v>0</v>
      </c>
      <c r="N1085" t="e">
        <f t="shared" si="38"/>
        <v>#DIV/0!</v>
      </c>
    </row>
    <row r="1086" ht="18" customHeight="1" spans="1:14">
      <c r="A1086" s="22">
        <v>2160250</v>
      </c>
      <c r="B1086" s="29" t="s">
        <v>31</v>
      </c>
      <c r="C1086" s="30">
        <v>0</v>
      </c>
      <c r="D1086" s="26">
        <v>0</v>
      </c>
      <c r="E1086" s="26">
        <v>0</v>
      </c>
      <c r="F1086" s="27"/>
      <c r="G1086" s="28"/>
      <c r="H1086" s="29" t="s">
        <v>32</v>
      </c>
      <c r="I1086" s="34">
        <v>0</v>
      </c>
      <c r="J1086" s="32">
        <v>2160250</v>
      </c>
      <c r="K1086" s="32" t="s">
        <v>32</v>
      </c>
      <c r="L1086" s="32">
        <v>0</v>
      </c>
      <c r="M1086" s="32">
        <f t="shared" si="37"/>
        <v>0</v>
      </c>
      <c r="N1086" t="e">
        <f t="shared" si="38"/>
        <v>#DIV/0!</v>
      </c>
    </row>
    <row r="1087" ht="18" customHeight="1" spans="1:14">
      <c r="A1087" s="22">
        <v>2160299</v>
      </c>
      <c r="B1087" s="29" t="s">
        <v>1647</v>
      </c>
      <c r="C1087" s="30">
        <v>9</v>
      </c>
      <c r="D1087" s="26">
        <v>9</v>
      </c>
      <c r="E1087" s="26">
        <v>491</v>
      </c>
      <c r="F1087" s="27">
        <f>E1087/D1087</f>
        <v>54.5555555555556</v>
      </c>
      <c r="G1087" s="28">
        <v>0.086283185840708</v>
      </c>
      <c r="H1087" s="29" t="s">
        <v>1648</v>
      </c>
      <c r="I1087" s="34">
        <v>452</v>
      </c>
      <c r="J1087" s="32">
        <v>2160299</v>
      </c>
      <c r="K1087" s="32" t="s">
        <v>1648</v>
      </c>
      <c r="L1087" s="32">
        <v>0</v>
      </c>
      <c r="M1087" s="32">
        <f t="shared" si="37"/>
        <v>452</v>
      </c>
      <c r="N1087">
        <f t="shared" si="38"/>
        <v>0.086283185840708</v>
      </c>
    </row>
    <row r="1088" ht="18" customHeight="1" spans="1:14">
      <c r="A1088" s="22">
        <v>21606</v>
      </c>
      <c r="B1088" s="23" t="s">
        <v>1649</v>
      </c>
      <c r="C1088" s="24">
        <v>0</v>
      </c>
      <c r="D1088" s="25">
        <v>0</v>
      </c>
      <c r="E1088" s="26">
        <v>0</v>
      </c>
      <c r="F1088" s="27"/>
      <c r="G1088" s="28"/>
      <c r="H1088" s="23" t="s">
        <v>1650</v>
      </c>
      <c r="I1088" s="31">
        <f>SUM(I1089:I1093)</f>
        <v>0</v>
      </c>
      <c r="J1088" s="32">
        <v>21606</v>
      </c>
      <c r="K1088" s="32" t="s">
        <v>1650</v>
      </c>
      <c r="L1088" s="32">
        <v>0</v>
      </c>
      <c r="M1088" s="32">
        <f t="shared" si="37"/>
        <v>0</v>
      </c>
      <c r="N1088" t="e">
        <f t="shared" si="38"/>
        <v>#DIV/0!</v>
      </c>
    </row>
    <row r="1089" ht="18" customHeight="1" spans="1:14">
      <c r="A1089" s="22">
        <v>2160601</v>
      </c>
      <c r="B1089" s="29" t="s">
        <v>13</v>
      </c>
      <c r="C1089" s="30">
        <v>0</v>
      </c>
      <c r="D1089" s="26">
        <v>0</v>
      </c>
      <c r="E1089" s="26">
        <v>0</v>
      </c>
      <c r="F1089" s="27"/>
      <c r="G1089" s="28"/>
      <c r="H1089" s="29" t="s">
        <v>14</v>
      </c>
      <c r="I1089" s="34">
        <v>0</v>
      </c>
      <c r="J1089" s="32">
        <v>2160601</v>
      </c>
      <c r="K1089" s="32" t="s">
        <v>14</v>
      </c>
      <c r="L1089" s="32">
        <v>0</v>
      </c>
      <c r="M1089" s="32">
        <f t="shared" si="37"/>
        <v>0</v>
      </c>
      <c r="N1089" t="e">
        <f t="shared" si="38"/>
        <v>#DIV/0!</v>
      </c>
    </row>
    <row r="1090" ht="18" customHeight="1" spans="1:14">
      <c r="A1090" s="22">
        <v>2160602</v>
      </c>
      <c r="B1090" s="29" t="s">
        <v>15</v>
      </c>
      <c r="C1090" s="30">
        <v>0</v>
      </c>
      <c r="D1090" s="26">
        <v>0</v>
      </c>
      <c r="E1090" s="26">
        <v>0</v>
      </c>
      <c r="F1090" s="27"/>
      <c r="G1090" s="28"/>
      <c r="H1090" s="29" t="s">
        <v>16</v>
      </c>
      <c r="I1090" s="34">
        <v>0</v>
      </c>
      <c r="J1090" s="32">
        <v>2160602</v>
      </c>
      <c r="K1090" s="32" t="s">
        <v>16</v>
      </c>
      <c r="L1090" s="32">
        <v>0</v>
      </c>
      <c r="M1090" s="32">
        <f t="shared" si="37"/>
        <v>0</v>
      </c>
      <c r="N1090" t="e">
        <f t="shared" si="38"/>
        <v>#DIV/0!</v>
      </c>
    </row>
    <row r="1091" ht="18" customHeight="1" spans="1:14">
      <c r="A1091" s="22">
        <v>2160603</v>
      </c>
      <c r="B1091" s="29" t="s">
        <v>17</v>
      </c>
      <c r="C1091" s="30">
        <v>0</v>
      </c>
      <c r="D1091" s="26">
        <v>0</v>
      </c>
      <c r="E1091" s="26">
        <v>0</v>
      </c>
      <c r="F1091" s="27"/>
      <c r="G1091" s="28"/>
      <c r="H1091" s="29" t="s">
        <v>18</v>
      </c>
      <c r="I1091" s="34">
        <v>0</v>
      </c>
      <c r="J1091" s="32">
        <v>2160603</v>
      </c>
      <c r="K1091" s="32" t="s">
        <v>18</v>
      </c>
      <c r="L1091" s="32">
        <v>0</v>
      </c>
      <c r="M1091" s="32">
        <f t="shared" si="37"/>
        <v>0</v>
      </c>
      <c r="N1091" t="e">
        <f t="shared" si="38"/>
        <v>#DIV/0!</v>
      </c>
    </row>
    <row r="1092" ht="18" customHeight="1" spans="1:14">
      <c r="A1092" s="22">
        <v>2160607</v>
      </c>
      <c r="B1092" s="29" t="s">
        <v>1651</v>
      </c>
      <c r="C1092" s="30">
        <v>0</v>
      </c>
      <c r="D1092" s="26">
        <v>0</v>
      </c>
      <c r="E1092" s="26">
        <v>0</v>
      </c>
      <c r="F1092" s="27"/>
      <c r="G1092" s="28"/>
      <c r="H1092" s="29" t="s">
        <v>1652</v>
      </c>
      <c r="I1092" s="34">
        <v>0</v>
      </c>
      <c r="J1092" s="32">
        <v>2160607</v>
      </c>
      <c r="K1092" s="32" t="s">
        <v>1652</v>
      </c>
      <c r="L1092" s="32">
        <v>0</v>
      </c>
      <c r="M1092" s="32">
        <f t="shared" si="37"/>
        <v>0</v>
      </c>
      <c r="N1092" t="e">
        <f t="shared" si="38"/>
        <v>#DIV/0!</v>
      </c>
    </row>
    <row r="1093" ht="18" customHeight="1" spans="1:14">
      <c r="A1093" s="22">
        <v>2160699</v>
      </c>
      <c r="B1093" s="29" t="s">
        <v>1653</v>
      </c>
      <c r="C1093" s="30">
        <v>0</v>
      </c>
      <c r="D1093" s="26">
        <v>0</v>
      </c>
      <c r="E1093" s="26">
        <v>0</v>
      </c>
      <c r="F1093" s="27"/>
      <c r="G1093" s="28"/>
      <c r="H1093" s="29" t="s">
        <v>1654</v>
      </c>
      <c r="I1093" s="34">
        <v>0</v>
      </c>
      <c r="J1093" s="32">
        <v>2160699</v>
      </c>
      <c r="K1093" s="32" t="s">
        <v>1654</v>
      </c>
      <c r="L1093" s="32">
        <v>0</v>
      </c>
      <c r="M1093" s="32">
        <f t="shared" ref="M1093:M1156" si="39">I1093-L1093</f>
        <v>0</v>
      </c>
      <c r="N1093" t="e">
        <f t="shared" ref="N1093:N1156" si="40">E1093/M1093-1</f>
        <v>#DIV/0!</v>
      </c>
    </row>
    <row r="1094" ht="18" customHeight="1" spans="1:14">
      <c r="A1094" s="22">
        <v>21699</v>
      </c>
      <c r="B1094" s="23" t="s">
        <v>1655</v>
      </c>
      <c r="C1094" s="24">
        <v>0</v>
      </c>
      <c r="D1094" s="25">
        <v>0</v>
      </c>
      <c r="E1094" s="26">
        <v>-665</v>
      </c>
      <c r="F1094" s="27">
        <v>0</v>
      </c>
      <c r="G1094" s="28">
        <v>-1.74301675977654</v>
      </c>
      <c r="H1094" s="23" t="s">
        <v>1656</v>
      </c>
      <c r="I1094" s="31">
        <f>SUM(I1095:I1096)</f>
        <v>895</v>
      </c>
      <c r="J1094" s="32">
        <v>21699</v>
      </c>
      <c r="K1094" s="32" t="s">
        <v>1656</v>
      </c>
      <c r="L1094" s="32">
        <v>0</v>
      </c>
      <c r="M1094" s="32">
        <f t="shared" si="39"/>
        <v>895</v>
      </c>
      <c r="N1094">
        <f t="shared" si="40"/>
        <v>-1.74301675977654</v>
      </c>
    </row>
    <row r="1095" ht="18" customHeight="1" spans="1:14">
      <c r="A1095" s="22">
        <v>2169901</v>
      </c>
      <c r="B1095" s="29" t="s">
        <v>1657</v>
      </c>
      <c r="C1095" s="30">
        <v>0</v>
      </c>
      <c r="D1095" s="26">
        <v>0</v>
      </c>
      <c r="E1095" s="26">
        <v>-665</v>
      </c>
      <c r="F1095" s="27">
        <v>0</v>
      </c>
      <c r="G1095" s="28">
        <v>-1.78698224852071</v>
      </c>
      <c r="H1095" s="29" t="s">
        <v>1658</v>
      </c>
      <c r="I1095" s="34">
        <v>845</v>
      </c>
      <c r="J1095" s="32">
        <v>2169901</v>
      </c>
      <c r="K1095" s="32" t="s">
        <v>1658</v>
      </c>
      <c r="L1095" s="32">
        <v>0</v>
      </c>
      <c r="M1095" s="32">
        <f t="shared" si="39"/>
        <v>845</v>
      </c>
      <c r="N1095">
        <f t="shared" si="40"/>
        <v>-1.78698224852071</v>
      </c>
    </row>
    <row r="1096" ht="18" customHeight="1" spans="1:14">
      <c r="A1096" s="22">
        <v>2169999</v>
      </c>
      <c r="B1096" s="29" t="s">
        <v>1659</v>
      </c>
      <c r="C1096" s="30">
        <v>0</v>
      </c>
      <c r="D1096" s="26">
        <v>0</v>
      </c>
      <c r="E1096" s="26">
        <v>0</v>
      </c>
      <c r="F1096" s="27"/>
      <c r="G1096" s="28">
        <v>-1</v>
      </c>
      <c r="H1096" s="29" t="s">
        <v>1660</v>
      </c>
      <c r="I1096" s="34">
        <v>50</v>
      </c>
      <c r="J1096" s="32">
        <v>2169999</v>
      </c>
      <c r="K1096" s="32" t="s">
        <v>1660</v>
      </c>
      <c r="L1096" s="32">
        <v>0</v>
      </c>
      <c r="M1096" s="32">
        <f t="shared" si="39"/>
        <v>50</v>
      </c>
      <c r="N1096">
        <f t="shared" si="40"/>
        <v>-1</v>
      </c>
    </row>
    <row r="1097" ht="18" customHeight="1" spans="1:14">
      <c r="A1097" s="22">
        <v>217</v>
      </c>
      <c r="B1097" s="23" t="s">
        <v>1661</v>
      </c>
      <c r="C1097" s="24">
        <v>0</v>
      </c>
      <c r="D1097" s="25">
        <v>0</v>
      </c>
      <c r="E1097" s="26">
        <v>0</v>
      </c>
      <c r="F1097" s="27"/>
      <c r="G1097" s="28"/>
      <c r="H1097" s="23" t="s">
        <v>1662</v>
      </c>
      <c r="I1097" s="31">
        <f>I1098+I1105+I1115+I1121+I1124</f>
        <v>0</v>
      </c>
      <c r="J1097" s="32">
        <v>217</v>
      </c>
      <c r="K1097" s="32" t="s">
        <v>1662</v>
      </c>
      <c r="L1097" s="32">
        <v>0</v>
      </c>
      <c r="M1097" s="32">
        <f t="shared" si="39"/>
        <v>0</v>
      </c>
      <c r="N1097" t="e">
        <f t="shared" si="40"/>
        <v>#DIV/0!</v>
      </c>
    </row>
    <row r="1098" ht="18" customHeight="1" spans="1:14">
      <c r="A1098" s="22">
        <v>21701</v>
      </c>
      <c r="B1098" s="23" t="s">
        <v>1663</v>
      </c>
      <c r="C1098" s="24">
        <v>0</v>
      </c>
      <c r="D1098" s="25">
        <v>0</v>
      </c>
      <c r="E1098" s="26">
        <v>0</v>
      </c>
      <c r="F1098" s="27"/>
      <c r="G1098" s="28"/>
      <c r="H1098" s="23" t="s">
        <v>1664</v>
      </c>
      <c r="I1098" s="31">
        <f>SUM(I1099:I1104)</f>
        <v>0</v>
      </c>
      <c r="J1098" s="32">
        <v>21701</v>
      </c>
      <c r="K1098" s="32" t="s">
        <v>1664</v>
      </c>
      <c r="L1098" s="32">
        <v>0</v>
      </c>
      <c r="M1098" s="32">
        <f t="shared" si="39"/>
        <v>0</v>
      </c>
      <c r="N1098" t="e">
        <f t="shared" si="40"/>
        <v>#DIV/0!</v>
      </c>
    </row>
    <row r="1099" ht="18" customHeight="1" spans="1:14">
      <c r="A1099" s="22">
        <v>2170101</v>
      </c>
      <c r="B1099" s="29" t="s">
        <v>13</v>
      </c>
      <c r="C1099" s="30">
        <v>0</v>
      </c>
      <c r="D1099" s="26">
        <v>0</v>
      </c>
      <c r="E1099" s="26">
        <v>0</v>
      </c>
      <c r="F1099" s="27"/>
      <c r="G1099" s="28"/>
      <c r="H1099" s="29" t="s">
        <v>14</v>
      </c>
      <c r="I1099" s="34">
        <v>0</v>
      </c>
      <c r="J1099" s="32">
        <v>2170101</v>
      </c>
      <c r="K1099" s="32" t="s">
        <v>14</v>
      </c>
      <c r="L1099" s="32">
        <v>0</v>
      </c>
      <c r="M1099" s="32">
        <f t="shared" si="39"/>
        <v>0</v>
      </c>
      <c r="N1099" t="e">
        <f t="shared" si="40"/>
        <v>#DIV/0!</v>
      </c>
    </row>
    <row r="1100" ht="18" customHeight="1" spans="1:14">
      <c r="A1100" s="22">
        <v>2170102</v>
      </c>
      <c r="B1100" s="29" t="s">
        <v>15</v>
      </c>
      <c r="C1100" s="30">
        <v>0</v>
      </c>
      <c r="D1100" s="26">
        <v>0</v>
      </c>
      <c r="E1100" s="26">
        <v>0</v>
      </c>
      <c r="F1100" s="27"/>
      <c r="G1100" s="28"/>
      <c r="H1100" s="29" t="s">
        <v>16</v>
      </c>
      <c r="I1100" s="34">
        <v>0</v>
      </c>
      <c r="J1100" s="32">
        <v>2170102</v>
      </c>
      <c r="K1100" s="32" t="s">
        <v>16</v>
      </c>
      <c r="L1100" s="32">
        <v>0</v>
      </c>
      <c r="M1100" s="32">
        <f t="shared" si="39"/>
        <v>0</v>
      </c>
      <c r="N1100" t="e">
        <f t="shared" si="40"/>
        <v>#DIV/0!</v>
      </c>
    </row>
    <row r="1101" ht="18" customHeight="1" spans="1:14">
      <c r="A1101" s="22">
        <v>2170103</v>
      </c>
      <c r="B1101" s="29" t="s">
        <v>17</v>
      </c>
      <c r="C1101" s="30">
        <v>0</v>
      </c>
      <c r="D1101" s="26">
        <v>0</v>
      </c>
      <c r="E1101" s="26">
        <v>0</v>
      </c>
      <c r="F1101" s="27"/>
      <c r="G1101" s="28"/>
      <c r="H1101" s="29" t="s">
        <v>18</v>
      </c>
      <c r="I1101" s="34">
        <v>0</v>
      </c>
      <c r="J1101" s="32">
        <v>2170103</v>
      </c>
      <c r="K1101" s="32" t="s">
        <v>18</v>
      </c>
      <c r="L1101" s="32">
        <v>0</v>
      </c>
      <c r="M1101" s="32">
        <f t="shared" si="39"/>
        <v>0</v>
      </c>
      <c r="N1101" t="e">
        <f t="shared" si="40"/>
        <v>#DIV/0!</v>
      </c>
    </row>
    <row r="1102" ht="18" customHeight="1" spans="1:14">
      <c r="A1102" s="22">
        <v>2170104</v>
      </c>
      <c r="B1102" s="29" t="s">
        <v>1665</v>
      </c>
      <c r="C1102" s="30">
        <v>0</v>
      </c>
      <c r="D1102" s="26">
        <v>0</v>
      </c>
      <c r="E1102" s="26">
        <v>0</v>
      </c>
      <c r="F1102" s="27"/>
      <c r="G1102" s="28"/>
      <c r="H1102" s="29" t="s">
        <v>1666</v>
      </c>
      <c r="I1102" s="34">
        <v>0</v>
      </c>
      <c r="J1102" s="32">
        <v>2170104</v>
      </c>
      <c r="K1102" s="32" t="s">
        <v>1666</v>
      </c>
      <c r="L1102" s="32">
        <v>0</v>
      </c>
      <c r="M1102" s="32">
        <f t="shared" si="39"/>
        <v>0</v>
      </c>
      <c r="N1102" t="e">
        <f t="shared" si="40"/>
        <v>#DIV/0!</v>
      </c>
    </row>
    <row r="1103" ht="18" customHeight="1" spans="1:14">
      <c r="A1103" s="22">
        <v>2170150</v>
      </c>
      <c r="B1103" s="29" t="s">
        <v>31</v>
      </c>
      <c r="C1103" s="30">
        <v>0</v>
      </c>
      <c r="D1103" s="26">
        <v>0</v>
      </c>
      <c r="E1103" s="26">
        <v>0</v>
      </c>
      <c r="F1103" s="27"/>
      <c r="G1103" s="28"/>
      <c r="H1103" s="29" t="s">
        <v>32</v>
      </c>
      <c r="I1103" s="34">
        <v>0</v>
      </c>
      <c r="J1103" s="32">
        <v>2170150</v>
      </c>
      <c r="K1103" s="32" t="s">
        <v>32</v>
      </c>
      <c r="L1103" s="32">
        <v>0</v>
      </c>
      <c r="M1103" s="32">
        <f t="shared" si="39"/>
        <v>0</v>
      </c>
      <c r="N1103" t="e">
        <f t="shared" si="40"/>
        <v>#DIV/0!</v>
      </c>
    </row>
    <row r="1104" ht="18" customHeight="1" spans="1:14">
      <c r="A1104" s="22">
        <v>2170199</v>
      </c>
      <c r="B1104" s="29" t="s">
        <v>1667</v>
      </c>
      <c r="C1104" s="30">
        <v>0</v>
      </c>
      <c r="D1104" s="26">
        <v>0</v>
      </c>
      <c r="E1104" s="26">
        <v>0</v>
      </c>
      <c r="F1104" s="27"/>
      <c r="G1104" s="28"/>
      <c r="H1104" s="29" t="s">
        <v>1668</v>
      </c>
      <c r="I1104" s="34">
        <v>0</v>
      </c>
      <c r="J1104" s="32">
        <v>2170199</v>
      </c>
      <c r="K1104" s="32" t="s">
        <v>1668</v>
      </c>
      <c r="L1104" s="32">
        <v>0</v>
      </c>
      <c r="M1104" s="32">
        <f t="shared" si="39"/>
        <v>0</v>
      </c>
      <c r="N1104" t="e">
        <f t="shared" si="40"/>
        <v>#DIV/0!</v>
      </c>
    </row>
    <row r="1105" ht="18" customHeight="1" spans="1:14">
      <c r="A1105" s="22">
        <v>21702</v>
      </c>
      <c r="B1105" s="23" t="s">
        <v>1669</v>
      </c>
      <c r="C1105" s="24">
        <v>0</v>
      </c>
      <c r="D1105" s="25">
        <v>0</v>
      </c>
      <c r="E1105" s="26">
        <v>0</v>
      </c>
      <c r="F1105" s="27"/>
      <c r="G1105" s="28"/>
      <c r="H1105" s="23" t="s">
        <v>1670</v>
      </c>
      <c r="I1105" s="31">
        <f>SUM(I1106:I1114)</f>
        <v>0</v>
      </c>
      <c r="J1105" s="32">
        <v>21702</v>
      </c>
      <c r="K1105" s="32" t="s">
        <v>1670</v>
      </c>
      <c r="L1105" s="32">
        <v>0</v>
      </c>
      <c r="M1105" s="32">
        <f t="shared" si="39"/>
        <v>0</v>
      </c>
      <c r="N1105" t="e">
        <f t="shared" si="40"/>
        <v>#DIV/0!</v>
      </c>
    </row>
    <row r="1106" ht="18" customHeight="1" spans="1:14">
      <c r="A1106" s="22">
        <v>2170201</v>
      </c>
      <c r="B1106" s="29" t="s">
        <v>1671</v>
      </c>
      <c r="C1106" s="30">
        <v>0</v>
      </c>
      <c r="D1106" s="26">
        <v>0</v>
      </c>
      <c r="E1106" s="26">
        <v>0</v>
      </c>
      <c r="F1106" s="27"/>
      <c r="G1106" s="28"/>
      <c r="H1106" s="29" t="s">
        <v>1672</v>
      </c>
      <c r="I1106" s="34">
        <v>0</v>
      </c>
      <c r="J1106" s="32">
        <v>2170201</v>
      </c>
      <c r="K1106" s="32" t="s">
        <v>1672</v>
      </c>
      <c r="L1106" s="32">
        <v>0</v>
      </c>
      <c r="M1106" s="32">
        <f t="shared" si="39"/>
        <v>0</v>
      </c>
      <c r="N1106" t="e">
        <f t="shared" si="40"/>
        <v>#DIV/0!</v>
      </c>
    </row>
    <row r="1107" ht="18" customHeight="1" spans="1:14">
      <c r="A1107" s="22">
        <v>2170202</v>
      </c>
      <c r="B1107" s="29" t="s">
        <v>1673</v>
      </c>
      <c r="C1107" s="30">
        <v>0</v>
      </c>
      <c r="D1107" s="26">
        <v>0</v>
      </c>
      <c r="E1107" s="26">
        <v>0</v>
      </c>
      <c r="F1107" s="27"/>
      <c r="G1107" s="28"/>
      <c r="H1107" s="29" t="s">
        <v>1674</v>
      </c>
      <c r="I1107" s="34">
        <v>0</v>
      </c>
      <c r="J1107" s="32">
        <v>2170202</v>
      </c>
      <c r="K1107" s="32" t="s">
        <v>1674</v>
      </c>
      <c r="L1107" s="32">
        <v>0</v>
      </c>
      <c r="M1107" s="32">
        <f t="shared" si="39"/>
        <v>0</v>
      </c>
      <c r="N1107" t="e">
        <f t="shared" si="40"/>
        <v>#DIV/0!</v>
      </c>
    </row>
    <row r="1108" ht="18" customHeight="1" spans="1:14">
      <c r="A1108" s="22">
        <v>2170203</v>
      </c>
      <c r="B1108" s="29" t="s">
        <v>1675</v>
      </c>
      <c r="C1108" s="30">
        <v>0</v>
      </c>
      <c r="D1108" s="26">
        <v>0</v>
      </c>
      <c r="E1108" s="26">
        <v>0</v>
      </c>
      <c r="F1108" s="27"/>
      <c r="G1108" s="28"/>
      <c r="H1108" s="29" t="s">
        <v>1676</v>
      </c>
      <c r="I1108" s="34">
        <v>0</v>
      </c>
      <c r="J1108" s="32">
        <v>2170203</v>
      </c>
      <c r="K1108" s="32" t="s">
        <v>1676</v>
      </c>
      <c r="L1108" s="32">
        <v>0</v>
      </c>
      <c r="M1108" s="32">
        <f t="shared" si="39"/>
        <v>0</v>
      </c>
      <c r="N1108" t="e">
        <f t="shared" si="40"/>
        <v>#DIV/0!</v>
      </c>
    </row>
    <row r="1109" ht="18" customHeight="1" spans="1:14">
      <c r="A1109" s="22">
        <v>2170204</v>
      </c>
      <c r="B1109" s="29" t="s">
        <v>1677</v>
      </c>
      <c r="C1109" s="30">
        <v>0</v>
      </c>
      <c r="D1109" s="26">
        <v>0</v>
      </c>
      <c r="E1109" s="26">
        <v>0</v>
      </c>
      <c r="F1109" s="27"/>
      <c r="G1109" s="28"/>
      <c r="H1109" s="29" t="s">
        <v>1678</v>
      </c>
      <c r="I1109" s="34">
        <v>0</v>
      </c>
      <c r="J1109" s="32">
        <v>2170204</v>
      </c>
      <c r="K1109" s="32" t="s">
        <v>1678</v>
      </c>
      <c r="L1109" s="32">
        <v>0</v>
      </c>
      <c r="M1109" s="32">
        <f t="shared" si="39"/>
        <v>0</v>
      </c>
      <c r="N1109" t="e">
        <f t="shared" si="40"/>
        <v>#DIV/0!</v>
      </c>
    </row>
    <row r="1110" ht="18" customHeight="1" spans="1:14">
      <c r="A1110" s="22">
        <v>2170205</v>
      </c>
      <c r="B1110" s="29" t="s">
        <v>1679</v>
      </c>
      <c r="C1110" s="30">
        <v>0</v>
      </c>
      <c r="D1110" s="26">
        <v>0</v>
      </c>
      <c r="E1110" s="26">
        <v>0</v>
      </c>
      <c r="F1110" s="27"/>
      <c r="G1110" s="28"/>
      <c r="H1110" s="29" t="s">
        <v>1680</v>
      </c>
      <c r="I1110" s="34">
        <v>0</v>
      </c>
      <c r="J1110" s="32">
        <v>2170205</v>
      </c>
      <c r="K1110" s="32" t="s">
        <v>1680</v>
      </c>
      <c r="L1110" s="32">
        <v>0</v>
      </c>
      <c r="M1110" s="32">
        <f t="shared" si="39"/>
        <v>0</v>
      </c>
      <c r="N1110" t="e">
        <f t="shared" si="40"/>
        <v>#DIV/0!</v>
      </c>
    </row>
    <row r="1111" ht="18" customHeight="1" spans="1:14">
      <c r="A1111" s="22">
        <v>2170206</v>
      </c>
      <c r="B1111" s="29" t="s">
        <v>1681</v>
      </c>
      <c r="C1111" s="30">
        <v>0</v>
      </c>
      <c r="D1111" s="26">
        <v>0</v>
      </c>
      <c r="E1111" s="26">
        <v>0</v>
      </c>
      <c r="F1111" s="27"/>
      <c r="G1111" s="28"/>
      <c r="H1111" s="29" t="s">
        <v>1682</v>
      </c>
      <c r="I1111" s="34">
        <v>0</v>
      </c>
      <c r="J1111" s="32">
        <v>2170206</v>
      </c>
      <c r="K1111" s="32" t="s">
        <v>1682</v>
      </c>
      <c r="L1111" s="32">
        <v>0</v>
      </c>
      <c r="M1111" s="32">
        <f t="shared" si="39"/>
        <v>0</v>
      </c>
      <c r="N1111" t="e">
        <f t="shared" si="40"/>
        <v>#DIV/0!</v>
      </c>
    </row>
    <row r="1112" ht="18" customHeight="1" spans="1:14">
      <c r="A1112" s="22">
        <v>2170207</v>
      </c>
      <c r="B1112" s="29" t="s">
        <v>1683</v>
      </c>
      <c r="C1112" s="30">
        <v>0</v>
      </c>
      <c r="D1112" s="26">
        <v>0</v>
      </c>
      <c r="E1112" s="26">
        <v>0</v>
      </c>
      <c r="F1112" s="27"/>
      <c r="G1112" s="28"/>
      <c r="H1112" s="29" t="s">
        <v>1684</v>
      </c>
      <c r="I1112" s="34">
        <v>0</v>
      </c>
      <c r="J1112" s="32">
        <v>2170207</v>
      </c>
      <c r="K1112" s="32" t="s">
        <v>1684</v>
      </c>
      <c r="L1112" s="32">
        <v>0</v>
      </c>
      <c r="M1112" s="32">
        <f t="shared" si="39"/>
        <v>0</v>
      </c>
      <c r="N1112" t="e">
        <f t="shared" si="40"/>
        <v>#DIV/0!</v>
      </c>
    </row>
    <row r="1113" ht="18" customHeight="1" spans="1:14">
      <c r="A1113" s="22">
        <v>2170208</v>
      </c>
      <c r="B1113" s="29" t="s">
        <v>1685</v>
      </c>
      <c r="C1113" s="30">
        <v>0</v>
      </c>
      <c r="D1113" s="26">
        <v>0</v>
      </c>
      <c r="E1113" s="26">
        <v>0</v>
      </c>
      <c r="F1113" s="27"/>
      <c r="G1113" s="28"/>
      <c r="H1113" s="29" t="s">
        <v>1686</v>
      </c>
      <c r="I1113" s="34">
        <v>0</v>
      </c>
      <c r="J1113" s="32">
        <v>2170208</v>
      </c>
      <c r="K1113" s="32" t="s">
        <v>1686</v>
      </c>
      <c r="L1113" s="32">
        <v>0</v>
      </c>
      <c r="M1113" s="32">
        <f t="shared" si="39"/>
        <v>0</v>
      </c>
      <c r="N1113" t="e">
        <f t="shared" si="40"/>
        <v>#DIV/0!</v>
      </c>
    </row>
    <row r="1114" ht="18" customHeight="1" spans="1:14">
      <c r="A1114" s="22">
        <v>2170299</v>
      </c>
      <c r="B1114" s="29" t="s">
        <v>1687</v>
      </c>
      <c r="C1114" s="30">
        <v>0</v>
      </c>
      <c r="D1114" s="26">
        <v>0</v>
      </c>
      <c r="E1114" s="26">
        <v>0</v>
      </c>
      <c r="F1114" s="27"/>
      <c r="G1114" s="28"/>
      <c r="H1114" s="29" t="s">
        <v>1688</v>
      </c>
      <c r="I1114" s="34">
        <v>0</v>
      </c>
      <c r="J1114" s="32">
        <v>2170299</v>
      </c>
      <c r="K1114" s="32" t="s">
        <v>1688</v>
      </c>
      <c r="L1114" s="32">
        <v>0</v>
      </c>
      <c r="M1114" s="32">
        <f t="shared" si="39"/>
        <v>0</v>
      </c>
      <c r="N1114" t="e">
        <f t="shared" si="40"/>
        <v>#DIV/0!</v>
      </c>
    </row>
    <row r="1115" ht="18" customHeight="1" spans="1:14">
      <c r="A1115" s="22">
        <v>21703</v>
      </c>
      <c r="B1115" s="23" t="s">
        <v>1689</v>
      </c>
      <c r="C1115" s="24">
        <v>0</v>
      </c>
      <c r="D1115" s="25">
        <v>0</v>
      </c>
      <c r="E1115" s="26">
        <v>0</v>
      </c>
      <c r="F1115" s="27"/>
      <c r="G1115" s="28"/>
      <c r="H1115" s="23" t="s">
        <v>1690</v>
      </c>
      <c r="I1115" s="31">
        <f>SUM(I1116:I1120)</f>
        <v>0</v>
      </c>
      <c r="J1115" s="32">
        <v>21703</v>
      </c>
      <c r="K1115" s="32" t="s">
        <v>1690</v>
      </c>
      <c r="L1115" s="32">
        <v>0</v>
      </c>
      <c r="M1115" s="32">
        <f t="shared" si="39"/>
        <v>0</v>
      </c>
      <c r="N1115" t="e">
        <f t="shared" si="40"/>
        <v>#DIV/0!</v>
      </c>
    </row>
    <row r="1116" ht="18" customHeight="1" spans="1:14">
      <c r="A1116" s="22">
        <v>2170301</v>
      </c>
      <c r="B1116" s="29" t="s">
        <v>1691</v>
      </c>
      <c r="C1116" s="30">
        <v>0</v>
      </c>
      <c r="D1116" s="26">
        <v>0</v>
      </c>
      <c r="E1116" s="26">
        <v>0</v>
      </c>
      <c r="F1116" s="27"/>
      <c r="G1116" s="28"/>
      <c r="H1116" s="29" t="s">
        <v>1692</v>
      </c>
      <c r="I1116" s="34">
        <v>0</v>
      </c>
      <c r="J1116" s="32">
        <v>2170301</v>
      </c>
      <c r="K1116" s="32" t="s">
        <v>1692</v>
      </c>
      <c r="L1116" s="32">
        <v>0</v>
      </c>
      <c r="M1116" s="32">
        <f t="shared" si="39"/>
        <v>0</v>
      </c>
      <c r="N1116" t="e">
        <f t="shared" si="40"/>
        <v>#DIV/0!</v>
      </c>
    </row>
    <row r="1117" ht="18" customHeight="1" spans="1:14">
      <c r="A1117" s="22">
        <v>2170302</v>
      </c>
      <c r="B1117" s="29" t="s">
        <v>1693</v>
      </c>
      <c r="C1117" s="30">
        <v>0</v>
      </c>
      <c r="D1117" s="26">
        <v>0</v>
      </c>
      <c r="E1117" s="26">
        <v>0</v>
      </c>
      <c r="F1117" s="27"/>
      <c r="G1117" s="28"/>
      <c r="H1117" s="29" t="s">
        <v>1694</v>
      </c>
      <c r="I1117" s="34">
        <v>0</v>
      </c>
      <c r="J1117" s="32">
        <v>2170302</v>
      </c>
      <c r="K1117" s="32" t="s">
        <v>1694</v>
      </c>
      <c r="L1117" s="32">
        <v>0</v>
      </c>
      <c r="M1117" s="32">
        <f t="shared" si="39"/>
        <v>0</v>
      </c>
      <c r="N1117" t="e">
        <f t="shared" si="40"/>
        <v>#DIV/0!</v>
      </c>
    </row>
    <row r="1118" ht="18" customHeight="1" spans="1:14">
      <c r="A1118" s="22">
        <v>2170303</v>
      </c>
      <c r="B1118" s="29" t="s">
        <v>1695</v>
      </c>
      <c r="C1118" s="30">
        <v>0</v>
      </c>
      <c r="D1118" s="26">
        <v>0</v>
      </c>
      <c r="E1118" s="26">
        <v>0</v>
      </c>
      <c r="F1118" s="27"/>
      <c r="G1118" s="28"/>
      <c r="H1118" s="29" t="s">
        <v>1696</v>
      </c>
      <c r="I1118" s="34">
        <v>0</v>
      </c>
      <c r="J1118" s="32">
        <v>2170303</v>
      </c>
      <c r="K1118" s="32" t="s">
        <v>1696</v>
      </c>
      <c r="L1118" s="32">
        <v>0</v>
      </c>
      <c r="M1118" s="32">
        <f t="shared" si="39"/>
        <v>0</v>
      </c>
      <c r="N1118" t="e">
        <f t="shared" si="40"/>
        <v>#DIV/0!</v>
      </c>
    </row>
    <row r="1119" ht="18" customHeight="1" spans="1:14">
      <c r="A1119" s="22">
        <v>2170304</v>
      </c>
      <c r="B1119" s="29" t="s">
        <v>1697</v>
      </c>
      <c r="C1119" s="30">
        <v>0</v>
      </c>
      <c r="D1119" s="26">
        <v>0</v>
      </c>
      <c r="E1119" s="26">
        <v>0</v>
      </c>
      <c r="F1119" s="27"/>
      <c r="G1119" s="28"/>
      <c r="H1119" s="29" t="s">
        <v>1698</v>
      </c>
      <c r="I1119" s="34">
        <v>0</v>
      </c>
      <c r="J1119" s="32">
        <v>2170304</v>
      </c>
      <c r="K1119" s="32" t="s">
        <v>1698</v>
      </c>
      <c r="L1119" s="32">
        <v>0</v>
      </c>
      <c r="M1119" s="32">
        <f t="shared" si="39"/>
        <v>0</v>
      </c>
      <c r="N1119" t="e">
        <f t="shared" si="40"/>
        <v>#DIV/0!</v>
      </c>
    </row>
    <row r="1120" ht="18" customHeight="1" spans="1:14">
      <c r="A1120" s="22">
        <v>2170399</v>
      </c>
      <c r="B1120" s="29" t="s">
        <v>1699</v>
      </c>
      <c r="C1120" s="30">
        <v>0</v>
      </c>
      <c r="D1120" s="26">
        <v>0</v>
      </c>
      <c r="E1120" s="26">
        <v>0</v>
      </c>
      <c r="F1120" s="27"/>
      <c r="G1120" s="28"/>
      <c r="H1120" s="29" t="s">
        <v>1700</v>
      </c>
      <c r="I1120" s="34">
        <v>0</v>
      </c>
      <c r="J1120" s="32">
        <v>2170399</v>
      </c>
      <c r="K1120" s="32" t="s">
        <v>1700</v>
      </c>
      <c r="L1120" s="32">
        <v>0</v>
      </c>
      <c r="M1120" s="32">
        <f t="shared" si="39"/>
        <v>0</v>
      </c>
      <c r="N1120" t="e">
        <f t="shared" si="40"/>
        <v>#DIV/0!</v>
      </c>
    </row>
    <row r="1121" ht="18" customHeight="1" spans="1:14">
      <c r="A1121" s="22">
        <v>21704</v>
      </c>
      <c r="B1121" s="23" t="s">
        <v>1701</v>
      </c>
      <c r="C1121" s="24">
        <v>0</v>
      </c>
      <c r="D1121" s="25">
        <v>0</v>
      </c>
      <c r="E1121" s="26">
        <v>0</v>
      </c>
      <c r="F1121" s="27"/>
      <c r="G1121" s="28"/>
      <c r="H1121" s="23" t="s">
        <v>1702</v>
      </c>
      <c r="I1121" s="31">
        <f>SUM(I1122:I1123)</f>
        <v>0</v>
      </c>
      <c r="J1121" s="32">
        <v>21704</v>
      </c>
      <c r="K1121" s="32" t="s">
        <v>1702</v>
      </c>
      <c r="L1121" s="32">
        <v>0</v>
      </c>
      <c r="M1121" s="32">
        <f t="shared" si="39"/>
        <v>0</v>
      </c>
      <c r="N1121" t="e">
        <f t="shared" si="40"/>
        <v>#DIV/0!</v>
      </c>
    </row>
    <row r="1122" ht="18" customHeight="1" spans="1:14">
      <c r="A1122" s="22">
        <v>2170401</v>
      </c>
      <c r="B1122" s="29" t="s">
        <v>1703</v>
      </c>
      <c r="C1122" s="30">
        <v>0</v>
      </c>
      <c r="D1122" s="26">
        <v>0</v>
      </c>
      <c r="E1122" s="26">
        <v>0</v>
      </c>
      <c r="F1122" s="27"/>
      <c r="G1122" s="28"/>
      <c r="H1122" s="29" t="s">
        <v>1704</v>
      </c>
      <c r="I1122" s="34">
        <v>0</v>
      </c>
      <c r="J1122" s="32">
        <v>2170401</v>
      </c>
      <c r="K1122" s="32" t="s">
        <v>1704</v>
      </c>
      <c r="L1122" s="32">
        <v>0</v>
      </c>
      <c r="M1122" s="32">
        <f t="shared" si="39"/>
        <v>0</v>
      </c>
      <c r="N1122" t="e">
        <f t="shared" si="40"/>
        <v>#DIV/0!</v>
      </c>
    </row>
    <row r="1123" ht="18" customHeight="1" spans="1:14">
      <c r="A1123" s="22">
        <v>2170499</v>
      </c>
      <c r="B1123" s="29" t="s">
        <v>1705</v>
      </c>
      <c r="C1123" s="30">
        <v>0</v>
      </c>
      <c r="D1123" s="26">
        <v>0</v>
      </c>
      <c r="E1123" s="26">
        <v>0</v>
      </c>
      <c r="F1123" s="27"/>
      <c r="G1123" s="28"/>
      <c r="H1123" s="29" t="s">
        <v>1706</v>
      </c>
      <c r="I1123" s="34">
        <v>0</v>
      </c>
      <c r="J1123" s="32">
        <v>2170499</v>
      </c>
      <c r="K1123" s="32" t="s">
        <v>1706</v>
      </c>
      <c r="L1123" s="32">
        <v>0</v>
      </c>
      <c r="M1123" s="32">
        <f t="shared" si="39"/>
        <v>0</v>
      </c>
      <c r="N1123" t="e">
        <f t="shared" si="40"/>
        <v>#DIV/0!</v>
      </c>
    </row>
    <row r="1124" ht="18" customHeight="1" spans="1:14">
      <c r="A1124" s="22">
        <v>21799</v>
      </c>
      <c r="B1124" s="23" t="s">
        <v>1707</v>
      </c>
      <c r="C1124" s="24">
        <v>0</v>
      </c>
      <c r="D1124" s="25">
        <v>0</v>
      </c>
      <c r="E1124" s="26">
        <v>0</v>
      </c>
      <c r="F1124" s="27"/>
      <c r="G1124" s="28"/>
      <c r="H1124" s="23" t="s">
        <v>1708</v>
      </c>
      <c r="I1124" s="31">
        <f>I1125+I1126</f>
        <v>0</v>
      </c>
      <c r="J1124" s="32">
        <v>21799</v>
      </c>
      <c r="K1124" s="32" t="s">
        <v>1708</v>
      </c>
      <c r="L1124" s="32">
        <v>0</v>
      </c>
      <c r="M1124" s="32">
        <f t="shared" si="39"/>
        <v>0</v>
      </c>
      <c r="N1124" t="e">
        <f t="shared" si="40"/>
        <v>#DIV/0!</v>
      </c>
    </row>
    <row r="1125" ht="18" customHeight="1" spans="1:14">
      <c r="A1125" s="22">
        <v>2179902</v>
      </c>
      <c r="B1125" s="29" t="s">
        <v>1709</v>
      </c>
      <c r="C1125" s="30">
        <v>0</v>
      </c>
      <c r="D1125" s="26">
        <v>0</v>
      </c>
      <c r="E1125" s="26">
        <v>0</v>
      </c>
      <c r="F1125" s="27"/>
      <c r="G1125" s="28"/>
      <c r="H1125" s="29" t="s">
        <v>1710</v>
      </c>
      <c r="I1125" s="34">
        <v>0</v>
      </c>
      <c r="J1125" s="32">
        <v>2179902</v>
      </c>
      <c r="K1125" s="32" t="s">
        <v>1710</v>
      </c>
      <c r="L1125" s="32">
        <v>0</v>
      </c>
      <c r="M1125" s="32">
        <f t="shared" si="39"/>
        <v>0</v>
      </c>
      <c r="N1125" t="e">
        <f t="shared" si="40"/>
        <v>#DIV/0!</v>
      </c>
    </row>
    <row r="1126" ht="18" customHeight="1" spans="1:14">
      <c r="A1126" s="22">
        <v>2179999</v>
      </c>
      <c r="B1126" s="29" t="s">
        <v>1711</v>
      </c>
      <c r="C1126" s="30">
        <v>0</v>
      </c>
      <c r="D1126" s="26">
        <v>0</v>
      </c>
      <c r="E1126" s="26">
        <v>0</v>
      </c>
      <c r="F1126" s="27"/>
      <c r="G1126" s="28"/>
      <c r="H1126" s="29" t="s">
        <v>1712</v>
      </c>
      <c r="I1126" s="34">
        <v>0</v>
      </c>
      <c r="J1126" s="32">
        <v>2179999</v>
      </c>
      <c r="K1126" s="32" t="s">
        <v>1712</v>
      </c>
      <c r="L1126" s="32">
        <v>0</v>
      </c>
      <c r="M1126" s="32">
        <f t="shared" si="39"/>
        <v>0</v>
      </c>
      <c r="N1126" t="e">
        <f t="shared" si="40"/>
        <v>#DIV/0!</v>
      </c>
    </row>
    <row r="1127" ht="18" customHeight="1" spans="1:14">
      <c r="A1127" s="22">
        <v>219</v>
      </c>
      <c r="B1127" s="23" t="s">
        <v>1713</v>
      </c>
      <c r="C1127" s="24">
        <v>0</v>
      </c>
      <c r="D1127" s="25">
        <v>0</v>
      </c>
      <c r="E1127" s="26">
        <v>0</v>
      </c>
      <c r="F1127" s="27"/>
      <c r="G1127" s="28"/>
      <c r="H1127" s="23" t="s">
        <v>1714</v>
      </c>
      <c r="I1127" s="31">
        <f>SUM(I1128:I1136)</f>
        <v>0</v>
      </c>
      <c r="J1127" s="32">
        <v>219</v>
      </c>
      <c r="K1127" s="32" t="s">
        <v>1714</v>
      </c>
      <c r="L1127" s="32">
        <v>0</v>
      </c>
      <c r="M1127" s="32">
        <f t="shared" si="39"/>
        <v>0</v>
      </c>
      <c r="N1127" t="e">
        <f t="shared" si="40"/>
        <v>#DIV/0!</v>
      </c>
    </row>
    <row r="1128" ht="18" customHeight="1" spans="1:14">
      <c r="A1128" s="22">
        <v>21901</v>
      </c>
      <c r="B1128" s="23" t="s">
        <v>1715</v>
      </c>
      <c r="C1128" s="24"/>
      <c r="D1128" s="25"/>
      <c r="E1128" s="26">
        <v>0</v>
      </c>
      <c r="F1128" s="27"/>
      <c r="G1128" s="28"/>
      <c r="H1128" s="23" t="s">
        <v>1716</v>
      </c>
      <c r="I1128" s="34">
        <v>0</v>
      </c>
      <c r="J1128" s="32">
        <v>21901</v>
      </c>
      <c r="K1128" s="32" t="s">
        <v>1716</v>
      </c>
      <c r="L1128" s="32">
        <v>0</v>
      </c>
      <c r="M1128" s="32">
        <f t="shared" si="39"/>
        <v>0</v>
      </c>
      <c r="N1128" t="e">
        <f t="shared" si="40"/>
        <v>#DIV/0!</v>
      </c>
    </row>
    <row r="1129" ht="18" customHeight="1" spans="1:14">
      <c r="A1129" s="22">
        <v>21902</v>
      </c>
      <c r="B1129" s="23" t="s">
        <v>1717</v>
      </c>
      <c r="C1129" s="24"/>
      <c r="D1129" s="25"/>
      <c r="E1129" s="26">
        <v>0</v>
      </c>
      <c r="F1129" s="27"/>
      <c r="G1129" s="28"/>
      <c r="H1129" s="23" t="s">
        <v>1718</v>
      </c>
      <c r="I1129" s="34">
        <v>0</v>
      </c>
      <c r="J1129" s="32">
        <v>21902</v>
      </c>
      <c r="K1129" s="32" t="s">
        <v>1718</v>
      </c>
      <c r="L1129" s="32">
        <v>0</v>
      </c>
      <c r="M1129" s="32">
        <f t="shared" si="39"/>
        <v>0</v>
      </c>
      <c r="N1129" t="e">
        <f t="shared" si="40"/>
        <v>#DIV/0!</v>
      </c>
    </row>
    <row r="1130" ht="18" customHeight="1" spans="1:14">
      <c r="A1130" s="22">
        <v>21903</v>
      </c>
      <c r="B1130" s="23" t="s">
        <v>1719</v>
      </c>
      <c r="C1130" s="24"/>
      <c r="D1130" s="25"/>
      <c r="E1130" s="26">
        <v>0</v>
      </c>
      <c r="F1130" s="27"/>
      <c r="G1130" s="28"/>
      <c r="H1130" s="23" t="s">
        <v>1720</v>
      </c>
      <c r="I1130" s="34">
        <v>0</v>
      </c>
      <c r="J1130" s="32">
        <v>21903</v>
      </c>
      <c r="K1130" s="32" t="s">
        <v>1720</v>
      </c>
      <c r="L1130" s="32">
        <v>0</v>
      </c>
      <c r="M1130" s="32">
        <f t="shared" si="39"/>
        <v>0</v>
      </c>
      <c r="N1130" t="e">
        <f t="shared" si="40"/>
        <v>#DIV/0!</v>
      </c>
    </row>
    <row r="1131" ht="18" customHeight="1" spans="1:14">
      <c r="A1131" s="22">
        <v>21904</v>
      </c>
      <c r="B1131" s="23" t="s">
        <v>1721</v>
      </c>
      <c r="C1131" s="24"/>
      <c r="D1131" s="25"/>
      <c r="E1131" s="26">
        <v>0</v>
      </c>
      <c r="F1131" s="27"/>
      <c r="G1131" s="28"/>
      <c r="H1131" s="23" t="s">
        <v>1722</v>
      </c>
      <c r="I1131" s="34">
        <v>0</v>
      </c>
      <c r="J1131" s="32">
        <v>21904</v>
      </c>
      <c r="K1131" s="32" t="s">
        <v>1722</v>
      </c>
      <c r="L1131" s="32">
        <v>0</v>
      </c>
      <c r="M1131" s="32">
        <f t="shared" si="39"/>
        <v>0</v>
      </c>
      <c r="N1131" t="e">
        <f t="shared" si="40"/>
        <v>#DIV/0!</v>
      </c>
    </row>
    <row r="1132" ht="18" customHeight="1" spans="1:14">
      <c r="A1132" s="22">
        <v>21905</v>
      </c>
      <c r="B1132" s="23" t="s">
        <v>1723</v>
      </c>
      <c r="C1132" s="24"/>
      <c r="D1132" s="25"/>
      <c r="E1132" s="26">
        <v>0</v>
      </c>
      <c r="F1132" s="27"/>
      <c r="G1132" s="28"/>
      <c r="H1132" s="23" t="s">
        <v>1724</v>
      </c>
      <c r="I1132" s="34">
        <v>0</v>
      </c>
      <c r="J1132" s="32">
        <v>21905</v>
      </c>
      <c r="K1132" s="32" t="s">
        <v>1724</v>
      </c>
      <c r="L1132" s="32">
        <v>0</v>
      </c>
      <c r="M1132" s="32">
        <f t="shared" si="39"/>
        <v>0</v>
      </c>
      <c r="N1132" t="e">
        <f t="shared" si="40"/>
        <v>#DIV/0!</v>
      </c>
    </row>
    <row r="1133" ht="18" customHeight="1" spans="1:14">
      <c r="A1133" s="22">
        <v>21906</v>
      </c>
      <c r="B1133" s="23" t="s">
        <v>1276</v>
      </c>
      <c r="C1133" s="24"/>
      <c r="D1133" s="25"/>
      <c r="E1133" s="26">
        <v>0</v>
      </c>
      <c r="F1133" s="27"/>
      <c r="G1133" s="28"/>
      <c r="H1133" s="23" t="s">
        <v>1277</v>
      </c>
      <c r="I1133" s="34">
        <v>0</v>
      </c>
      <c r="J1133" s="32">
        <v>21906</v>
      </c>
      <c r="K1133" s="32" t="s">
        <v>1277</v>
      </c>
      <c r="L1133" s="32">
        <v>0</v>
      </c>
      <c r="M1133" s="32">
        <f t="shared" si="39"/>
        <v>0</v>
      </c>
      <c r="N1133" t="e">
        <f t="shared" si="40"/>
        <v>#DIV/0!</v>
      </c>
    </row>
    <row r="1134" ht="18" customHeight="1" spans="1:14">
      <c r="A1134" s="22">
        <v>21907</v>
      </c>
      <c r="B1134" s="23" t="s">
        <v>1725</v>
      </c>
      <c r="C1134" s="24"/>
      <c r="D1134" s="25"/>
      <c r="E1134" s="26">
        <v>0</v>
      </c>
      <c r="F1134" s="27"/>
      <c r="G1134" s="28"/>
      <c r="H1134" s="23" t="s">
        <v>1726</v>
      </c>
      <c r="I1134" s="34">
        <v>0</v>
      </c>
      <c r="J1134" s="32">
        <v>21907</v>
      </c>
      <c r="K1134" s="32" t="s">
        <v>1726</v>
      </c>
      <c r="L1134" s="32">
        <v>0</v>
      </c>
      <c r="M1134" s="32">
        <f t="shared" si="39"/>
        <v>0</v>
      </c>
      <c r="N1134" t="e">
        <f t="shared" si="40"/>
        <v>#DIV/0!</v>
      </c>
    </row>
    <row r="1135" ht="18" customHeight="1" spans="1:14">
      <c r="A1135" s="22">
        <v>21908</v>
      </c>
      <c r="B1135" s="23" t="s">
        <v>1727</v>
      </c>
      <c r="C1135" s="24"/>
      <c r="D1135" s="25"/>
      <c r="E1135" s="26">
        <v>0</v>
      </c>
      <c r="F1135" s="27"/>
      <c r="G1135" s="28"/>
      <c r="H1135" s="23" t="s">
        <v>1728</v>
      </c>
      <c r="I1135" s="34">
        <v>0</v>
      </c>
      <c r="J1135" s="32">
        <v>21908</v>
      </c>
      <c r="K1135" s="32" t="s">
        <v>1728</v>
      </c>
      <c r="L1135" s="32">
        <v>0</v>
      </c>
      <c r="M1135" s="32">
        <f t="shared" si="39"/>
        <v>0</v>
      </c>
      <c r="N1135" t="e">
        <f t="shared" si="40"/>
        <v>#DIV/0!</v>
      </c>
    </row>
    <row r="1136" ht="18" customHeight="1" spans="1:14">
      <c r="A1136" s="22">
        <v>21999</v>
      </c>
      <c r="B1136" s="23" t="s">
        <v>1729</v>
      </c>
      <c r="C1136" s="24"/>
      <c r="D1136" s="25"/>
      <c r="E1136" s="26">
        <v>0</v>
      </c>
      <c r="F1136" s="27"/>
      <c r="G1136" s="28"/>
      <c r="H1136" s="23" t="s">
        <v>318</v>
      </c>
      <c r="I1136" s="34">
        <v>0</v>
      </c>
      <c r="J1136" s="32">
        <v>21999</v>
      </c>
      <c r="K1136" s="32" t="s">
        <v>318</v>
      </c>
      <c r="L1136" s="32">
        <v>0</v>
      </c>
      <c r="M1136" s="32">
        <f t="shared" si="39"/>
        <v>0</v>
      </c>
      <c r="N1136" t="e">
        <f t="shared" si="40"/>
        <v>#DIV/0!</v>
      </c>
    </row>
    <row r="1137" ht="18" customHeight="1" spans="1:14">
      <c r="A1137" s="22">
        <v>220</v>
      </c>
      <c r="B1137" s="23" t="s">
        <v>1730</v>
      </c>
      <c r="C1137" s="24">
        <v>2411.36</v>
      </c>
      <c r="D1137" s="25">
        <v>2411.36</v>
      </c>
      <c r="E1137" s="26">
        <v>-599</v>
      </c>
      <c r="F1137" s="27">
        <f>E1137/D1137</f>
        <v>-0.248407537655099</v>
      </c>
      <c r="G1137" s="28">
        <v>-1.0385879018231</v>
      </c>
      <c r="H1137" s="23" t="s">
        <v>1731</v>
      </c>
      <c r="I1137" s="31">
        <f>I1138+I1165+I1180</f>
        <v>16318</v>
      </c>
      <c r="J1137" s="32">
        <v>220</v>
      </c>
      <c r="K1137" s="32" t="s">
        <v>1731</v>
      </c>
      <c r="L1137" s="32">
        <v>795</v>
      </c>
      <c r="M1137" s="32">
        <f t="shared" si="39"/>
        <v>15523</v>
      </c>
      <c r="N1137">
        <f t="shared" si="40"/>
        <v>-1.0385879018231</v>
      </c>
    </row>
    <row r="1138" ht="18" customHeight="1" spans="1:14">
      <c r="A1138" s="22">
        <v>22001</v>
      </c>
      <c r="B1138" s="23" t="s">
        <v>1732</v>
      </c>
      <c r="C1138" s="24">
        <v>2411.36</v>
      </c>
      <c r="D1138" s="25">
        <v>2411.36</v>
      </c>
      <c r="E1138" s="26">
        <v>-684</v>
      </c>
      <c r="F1138" s="27">
        <f>E1138/D1138</f>
        <v>-0.283657355185455</v>
      </c>
      <c r="G1138" s="28">
        <v>-1.04428044280443</v>
      </c>
      <c r="H1138" s="23" t="s">
        <v>1733</v>
      </c>
      <c r="I1138" s="31">
        <f>SUM(I1139:I1164)</f>
        <v>16242</v>
      </c>
      <c r="J1138" s="32">
        <v>22001</v>
      </c>
      <c r="K1138" s="32" t="s">
        <v>1733</v>
      </c>
      <c r="L1138" s="32">
        <v>795</v>
      </c>
      <c r="M1138" s="32">
        <f t="shared" si="39"/>
        <v>15447</v>
      </c>
      <c r="N1138">
        <f t="shared" si="40"/>
        <v>-1.04428044280443</v>
      </c>
    </row>
    <row r="1139" ht="18" customHeight="1" spans="1:14">
      <c r="A1139" s="22">
        <v>2200101</v>
      </c>
      <c r="B1139" s="29" t="s">
        <v>13</v>
      </c>
      <c r="C1139" s="30">
        <v>292.82</v>
      </c>
      <c r="D1139" s="26">
        <v>292.82</v>
      </c>
      <c r="E1139" s="26">
        <v>579</v>
      </c>
      <c r="F1139" s="27">
        <f>E1139/D1139</f>
        <v>1.97732395328188</v>
      </c>
      <c r="G1139" s="28">
        <v>-0.0413907284768212</v>
      </c>
      <c r="H1139" s="29" t="s">
        <v>14</v>
      </c>
      <c r="I1139" s="34">
        <v>604</v>
      </c>
      <c r="J1139" s="32">
        <v>2200101</v>
      </c>
      <c r="K1139" s="32" t="s">
        <v>14</v>
      </c>
      <c r="L1139" s="32">
        <v>0</v>
      </c>
      <c r="M1139" s="32">
        <f t="shared" si="39"/>
        <v>604</v>
      </c>
      <c r="N1139">
        <f t="shared" si="40"/>
        <v>-0.0413907284768212</v>
      </c>
    </row>
    <row r="1140" ht="18" customHeight="1" spans="1:14">
      <c r="A1140" s="22">
        <v>2200102</v>
      </c>
      <c r="B1140" s="29" t="s">
        <v>15</v>
      </c>
      <c r="C1140" s="30">
        <v>46</v>
      </c>
      <c r="D1140" s="26">
        <v>46</v>
      </c>
      <c r="E1140" s="26">
        <v>46</v>
      </c>
      <c r="F1140" s="27">
        <f>E1140/D1140</f>
        <v>1</v>
      </c>
      <c r="G1140" s="28">
        <v>0.352941176470588</v>
      </c>
      <c r="H1140" s="29" t="s">
        <v>16</v>
      </c>
      <c r="I1140" s="34">
        <v>34</v>
      </c>
      <c r="J1140" s="32">
        <v>2200102</v>
      </c>
      <c r="K1140" s="32" t="s">
        <v>16</v>
      </c>
      <c r="L1140" s="32">
        <v>0</v>
      </c>
      <c r="M1140" s="32">
        <f t="shared" si="39"/>
        <v>34</v>
      </c>
      <c r="N1140">
        <f t="shared" si="40"/>
        <v>0.352941176470588</v>
      </c>
    </row>
    <row r="1141" ht="18" customHeight="1" spans="1:14">
      <c r="A1141" s="22">
        <v>2200103</v>
      </c>
      <c r="B1141" s="29" t="s">
        <v>17</v>
      </c>
      <c r="C1141" s="30">
        <v>0</v>
      </c>
      <c r="D1141" s="26">
        <v>0</v>
      </c>
      <c r="E1141" s="26">
        <v>0</v>
      </c>
      <c r="F1141" s="27"/>
      <c r="G1141" s="28"/>
      <c r="H1141" s="29" t="s">
        <v>18</v>
      </c>
      <c r="I1141" s="34">
        <v>0</v>
      </c>
      <c r="J1141" s="32">
        <v>2200103</v>
      </c>
      <c r="K1141" s="32" t="s">
        <v>18</v>
      </c>
      <c r="L1141" s="32">
        <v>0</v>
      </c>
      <c r="M1141" s="32">
        <f t="shared" si="39"/>
        <v>0</v>
      </c>
      <c r="N1141" t="e">
        <f t="shared" si="40"/>
        <v>#DIV/0!</v>
      </c>
    </row>
    <row r="1142" ht="18" customHeight="1" spans="1:14">
      <c r="A1142" s="22">
        <v>2200104</v>
      </c>
      <c r="B1142" s="29" t="s">
        <v>1734</v>
      </c>
      <c r="C1142" s="30">
        <v>0</v>
      </c>
      <c r="D1142" s="26">
        <v>0</v>
      </c>
      <c r="E1142" s="26">
        <v>0</v>
      </c>
      <c r="F1142" s="27"/>
      <c r="G1142" s="28"/>
      <c r="H1142" s="29" t="s">
        <v>1735</v>
      </c>
      <c r="I1142" s="34">
        <v>0</v>
      </c>
      <c r="J1142" s="32">
        <v>2200104</v>
      </c>
      <c r="K1142" s="32" t="s">
        <v>1735</v>
      </c>
      <c r="L1142" s="32">
        <v>0</v>
      </c>
      <c r="M1142" s="32">
        <f t="shared" si="39"/>
        <v>0</v>
      </c>
      <c r="N1142" t="e">
        <f t="shared" si="40"/>
        <v>#DIV/0!</v>
      </c>
    </row>
    <row r="1143" ht="18" customHeight="1" spans="1:14">
      <c r="A1143" s="22">
        <v>2200106</v>
      </c>
      <c r="B1143" s="29" t="s">
        <v>1736</v>
      </c>
      <c r="C1143" s="30">
        <v>0</v>
      </c>
      <c r="D1143" s="26">
        <v>0</v>
      </c>
      <c r="E1143" s="26">
        <v>0</v>
      </c>
      <c r="F1143" s="27"/>
      <c r="G1143" s="28">
        <v>-1</v>
      </c>
      <c r="H1143" s="29" t="s">
        <v>1737</v>
      </c>
      <c r="I1143" s="34">
        <v>16</v>
      </c>
      <c r="J1143" s="32">
        <v>2200106</v>
      </c>
      <c r="K1143" s="32" t="s">
        <v>1737</v>
      </c>
      <c r="L1143" s="32">
        <v>0</v>
      </c>
      <c r="M1143" s="32">
        <f t="shared" si="39"/>
        <v>16</v>
      </c>
      <c r="N1143">
        <f t="shared" si="40"/>
        <v>-1</v>
      </c>
    </row>
    <row r="1144" ht="18" customHeight="1" spans="1:14">
      <c r="A1144" s="22">
        <v>2200107</v>
      </c>
      <c r="B1144" s="29" t="s">
        <v>1738</v>
      </c>
      <c r="C1144" s="30">
        <v>0</v>
      </c>
      <c r="D1144" s="26">
        <v>0</v>
      </c>
      <c r="E1144" s="26">
        <v>0</v>
      </c>
      <c r="F1144" s="27"/>
      <c r="G1144" s="28"/>
      <c r="H1144" s="29" t="s">
        <v>1739</v>
      </c>
      <c r="I1144" s="34">
        <v>0</v>
      </c>
      <c r="J1144" s="32">
        <v>2200107</v>
      </c>
      <c r="K1144" s="32" t="s">
        <v>1739</v>
      </c>
      <c r="L1144" s="32">
        <v>0</v>
      </c>
      <c r="M1144" s="32">
        <f t="shared" si="39"/>
        <v>0</v>
      </c>
      <c r="N1144" t="e">
        <f t="shared" si="40"/>
        <v>#DIV/0!</v>
      </c>
    </row>
    <row r="1145" ht="18" customHeight="1" spans="1:14">
      <c r="A1145" s="22">
        <v>2200108</v>
      </c>
      <c r="B1145" s="29" t="s">
        <v>1740</v>
      </c>
      <c r="C1145" s="30">
        <v>400</v>
      </c>
      <c r="D1145" s="26">
        <v>400</v>
      </c>
      <c r="E1145" s="26">
        <v>370</v>
      </c>
      <c r="F1145" s="27">
        <f>E1145/D1145</f>
        <v>0.925</v>
      </c>
      <c r="G1145" s="28">
        <v>-0.00269541778975746</v>
      </c>
      <c r="H1145" s="29" t="s">
        <v>1741</v>
      </c>
      <c r="I1145" s="34">
        <v>371</v>
      </c>
      <c r="J1145" s="32">
        <v>2200108</v>
      </c>
      <c r="K1145" s="32" t="s">
        <v>1741</v>
      </c>
      <c r="L1145" s="32">
        <v>0</v>
      </c>
      <c r="M1145" s="32">
        <f t="shared" si="39"/>
        <v>371</v>
      </c>
      <c r="N1145">
        <f t="shared" si="40"/>
        <v>-0.00269541778975746</v>
      </c>
    </row>
    <row r="1146" ht="18" customHeight="1" spans="1:14">
      <c r="A1146" s="22">
        <v>2200109</v>
      </c>
      <c r="B1146" s="29" t="s">
        <v>1742</v>
      </c>
      <c r="C1146" s="30">
        <v>5</v>
      </c>
      <c r="D1146" s="26">
        <v>5</v>
      </c>
      <c r="E1146" s="26">
        <v>173</v>
      </c>
      <c r="F1146" s="27">
        <f>E1146/D1146</f>
        <v>34.6</v>
      </c>
      <c r="G1146" s="28">
        <v>0.341085271317829</v>
      </c>
      <c r="H1146" s="29" t="s">
        <v>1743</v>
      </c>
      <c r="I1146" s="34">
        <v>129</v>
      </c>
      <c r="J1146" s="32">
        <v>2200109</v>
      </c>
      <c r="K1146" s="32" t="s">
        <v>1743</v>
      </c>
      <c r="L1146" s="32">
        <v>0</v>
      </c>
      <c r="M1146" s="32">
        <f t="shared" si="39"/>
        <v>129</v>
      </c>
      <c r="N1146">
        <f t="shared" si="40"/>
        <v>0.341085271317829</v>
      </c>
    </row>
    <row r="1147" ht="18" customHeight="1" spans="1:14">
      <c r="A1147" s="22">
        <v>2200112</v>
      </c>
      <c r="B1147" s="29" t="s">
        <v>1744</v>
      </c>
      <c r="C1147" s="30">
        <v>0</v>
      </c>
      <c r="D1147" s="26">
        <v>0</v>
      </c>
      <c r="E1147" s="26">
        <v>0</v>
      </c>
      <c r="F1147" s="27"/>
      <c r="G1147" s="28"/>
      <c r="H1147" s="29" t="s">
        <v>1745</v>
      </c>
      <c r="I1147" s="34">
        <v>795</v>
      </c>
      <c r="J1147" s="32">
        <v>2200112</v>
      </c>
      <c r="K1147" s="32" t="s">
        <v>1745</v>
      </c>
      <c r="L1147" s="32">
        <v>795</v>
      </c>
      <c r="M1147" s="32">
        <f t="shared" si="39"/>
        <v>0</v>
      </c>
      <c r="N1147" t="e">
        <f t="shared" si="40"/>
        <v>#DIV/0!</v>
      </c>
    </row>
    <row r="1148" ht="18" customHeight="1" spans="1:14">
      <c r="A1148" s="22">
        <v>2200113</v>
      </c>
      <c r="B1148" s="29" t="s">
        <v>1746</v>
      </c>
      <c r="C1148" s="30">
        <v>0</v>
      </c>
      <c r="D1148" s="26">
        <v>0</v>
      </c>
      <c r="E1148" s="26">
        <v>0</v>
      </c>
      <c r="F1148" s="27"/>
      <c r="G1148" s="28"/>
      <c r="H1148" s="29" t="s">
        <v>1747</v>
      </c>
      <c r="I1148" s="34">
        <v>0</v>
      </c>
      <c r="J1148" s="32">
        <v>2200113</v>
      </c>
      <c r="K1148" s="32" t="s">
        <v>1747</v>
      </c>
      <c r="L1148" s="32">
        <v>0</v>
      </c>
      <c r="M1148" s="32">
        <f t="shared" si="39"/>
        <v>0</v>
      </c>
      <c r="N1148" t="e">
        <f t="shared" si="40"/>
        <v>#DIV/0!</v>
      </c>
    </row>
    <row r="1149" ht="18" customHeight="1" spans="1:14">
      <c r="A1149" s="22">
        <v>2200114</v>
      </c>
      <c r="B1149" s="29" t="s">
        <v>1748</v>
      </c>
      <c r="C1149" s="30">
        <v>10</v>
      </c>
      <c r="D1149" s="26">
        <v>10</v>
      </c>
      <c r="E1149" s="26">
        <v>110</v>
      </c>
      <c r="F1149" s="27">
        <f>E1149/D1149</f>
        <v>11</v>
      </c>
      <c r="G1149" s="28">
        <v>2.79310344827586</v>
      </c>
      <c r="H1149" s="29" t="s">
        <v>1749</v>
      </c>
      <c r="I1149" s="34">
        <v>29</v>
      </c>
      <c r="J1149" s="32">
        <v>2200114</v>
      </c>
      <c r="K1149" s="32" t="s">
        <v>1749</v>
      </c>
      <c r="L1149" s="32">
        <v>0</v>
      </c>
      <c r="M1149" s="32">
        <f t="shared" si="39"/>
        <v>29</v>
      </c>
      <c r="N1149">
        <f t="shared" si="40"/>
        <v>2.79310344827586</v>
      </c>
    </row>
    <row r="1150" ht="18" customHeight="1" spans="1:14">
      <c r="A1150" s="22">
        <v>2200115</v>
      </c>
      <c r="B1150" s="29" t="s">
        <v>1750</v>
      </c>
      <c r="C1150" s="30">
        <v>0</v>
      </c>
      <c r="D1150" s="26">
        <v>0</v>
      </c>
      <c r="E1150" s="26">
        <v>0</v>
      </c>
      <c r="F1150" s="27"/>
      <c r="G1150" s="28"/>
      <c r="H1150" s="29" t="s">
        <v>1751</v>
      </c>
      <c r="I1150" s="34">
        <v>0</v>
      </c>
      <c r="J1150" s="32">
        <v>2200115</v>
      </c>
      <c r="K1150" s="32" t="s">
        <v>1751</v>
      </c>
      <c r="L1150" s="32">
        <v>0</v>
      </c>
      <c r="M1150" s="32">
        <f t="shared" si="39"/>
        <v>0</v>
      </c>
      <c r="N1150" t="e">
        <f t="shared" si="40"/>
        <v>#DIV/0!</v>
      </c>
    </row>
    <row r="1151" ht="18" customHeight="1" spans="1:14">
      <c r="A1151" s="22">
        <v>2200116</v>
      </c>
      <c r="B1151" s="29" t="s">
        <v>1752</v>
      </c>
      <c r="C1151" s="30">
        <v>0</v>
      </c>
      <c r="D1151" s="26">
        <v>0</v>
      </c>
      <c r="E1151" s="26">
        <v>0</v>
      </c>
      <c r="F1151" s="27"/>
      <c r="G1151" s="28"/>
      <c r="H1151" s="29" t="s">
        <v>1753</v>
      </c>
      <c r="I1151" s="34">
        <v>0</v>
      </c>
      <c r="J1151" s="32">
        <v>2200116</v>
      </c>
      <c r="K1151" s="32" t="s">
        <v>1753</v>
      </c>
      <c r="L1151" s="32">
        <v>0</v>
      </c>
      <c r="M1151" s="32">
        <f t="shared" si="39"/>
        <v>0</v>
      </c>
      <c r="N1151" t="e">
        <f t="shared" si="40"/>
        <v>#DIV/0!</v>
      </c>
    </row>
    <row r="1152" ht="18" customHeight="1" spans="1:14">
      <c r="A1152" s="22">
        <v>2200119</v>
      </c>
      <c r="B1152" s="29" t="s">
        <v>1754</v>
      </c>
      <c r="C1152" s="30">
        <v>0</v>
      </c>
      <c r="D1152" s="26">
        <v>0</v>
      </c>
      <c r="E1152" s="26">
        <v>0</v>
      </c>
      <c r="F1152" s="27"/>
      <c r="G1152" s="28"/>
      <c r="H1152" s="29" t="s">
        <v>1755</v>
      </c>
      <c r="I1152" s="34">
        <v>0</v>
      </c>
      <c r="J1152" s="32">
        <v>2200119</v>
      </c>
      <c r="K1152" s="32" t="s">
        <v>1755</v>
      </c>
      <c r="L1152" s="32">
        <v>0</v>
      </c>
      <c r="M1152" s="32">
        <f t="shared" si="39"/>
        <v>0</v>
      </c>
      <c r="N1152" t="e">
        <f t="shared" si="40"/>
        <v>#DIV/0!</v>
      </c>
    </row>
    <row r="1153" ht="18" customHeight="1" spans="1:14">
      <c r="A1153" s="22">
        <v>2200120</v>
      </c>
      <c r="B1153" s="29" t="s">
        <v>1756</v>
      </c>
      <c r="C1153" s="30">
        <v>0</v>
      </c>
      <c r="D1153" s="26">
        <v>0</v>
      </c>
      <c r="E1153" s="26">
        <v>0</v>
      </c>
      <c r="F1153" s="27"/>
      <c r="G1153" s="28"/>
      <c r="H1153" s="29" t="s">
        <v>1757</v>
      </c>
      <c r="I1153" s="34">
        <v>0</v>
      </c>
      <c r="J1153" s="32">
        <v>2200120</v>
      </c>
      <c r="K1153" s="32" t="s">
        <v>1757</v>
      </c>
      <c r="L1153" s="32">
        <v>0</v>
      </c>
      <c r="M1153" s="32">
        <f t="shared" si="39"/>
        <v>0</v>
      </c>
      <c r="N1153" t="e">
        <f t="shared" si="40"/>
        <v>#DIV/0!</v>
      </c>
    </row>
    <row r="1154" ht="18" customHeight="1" spans="1:14">
      <c r="A1154" s="22">
        <v>2200121</v>
      </c>
      <c r="B1154" s="29" t="s">
        <v>1758</v>
      </c>
      <c r="C1154" s="30">
        <v>0</v>
      </c>
      <c r="D1154" s="26">
        <v>0</v>
      </c>
      <c r="E1154" s="26">
        <v>0</v>
      </c>
      <c r="F1154" s="27"/>
      <c r="G1154" s="28"/>
      <c r="H1154" s="29" t="s">
        <v>1759</v>
      </c>
      <c r="I1154" s="34">
        <v>0</v>
      </c>
      <c r="J1154" s="32">
        <v>2200121</v>
      </c>
      <c r="K1154" s="32" t="s">
        <v>1759</v>
      </c>
      <c r="L1154" s="32">
        <v>0</v>
      </c>
      <c r="M1154" s="32">
        <f t="shared" si="39"/>
        <v>0</v>
      </c>
      <c r="N1154" t="e">
        <f t="shared" si="40"/>
        <v>#DIV/0!</v>
      </c>
    </row>
    <row r="1155" ht="18" customHeight="1" spans="1:14">
      <c r="A1155" s="22">
        <v>2200122</v>
      </c>
      <c r="B1155" s="29" t="s">
        <v>1760</v>
      </c>
      <c r="C1155" s="30">
        <v>0</v>
      </c>
      <c r="D1155" s="26">
        <v>0</v>
      </c>
      <c r="E1155" s="26">
        <v>0</v>
      </c>
      <c r="F1155" s="27"/>
      <c r="G1155" s="28"/>
      <c r="H1155" s="29" t="s">
        <v>1761</v>
      </c>
      <c r="I1155" s="34">
        <v>0</v>
      </c>
      <c r="J1155" s="32">
        <v>2200122</v>
      </c>
      <c r="K1155" s="32" t="s">
        <v>1761</v>
      </c>
      <c r="L1155" s="32">
        <v>0</v>
      </c>
      <c r="M1155" s="32">
        <f t="shared" si="39"/>
        <v>0</v>
      </c>
      <c r="N1155" t="e">
        <f t="shared" si="40"/>
        <v>#DIV/0!</v>
      </c>
    </row>
    <row r="1156" ht="18" customHeight="1" spans="1:14">
      <c r="A1156" s="22">
        <v>2200123</v>
      </c>
      <c r="B1156" s="29" t="s">
        <v>1762</v>
      </c>
      <c r="C1156" s="30">
        <v>0</v>
      </c>
      <c r="D1156" s="26">
        <v>0</v>
      </c>
      <c r="E1156" s="26">
        <v>0</v>
      </c>
      <c r="F1156" s="27"/>
      <c r="G1156" s="28"/>
      <c r="H1156" s="29" t="s">
        <v>1763</v>
      </c>
      <c r="I1156" s="34">
        <v>0</v>
      </c>
      <c r="J1156" s="32">
        <v>2200123</v>
      </c>
      <c r="K1156" s="32" t="s">
        <v>1763</v>
      </c>
      <c r="L1156" s="32">
        <v>0</v>
      </c>
      <c r="M1156" s="32">
        <f t="shared" si="39"/>
        <v>0</v>
      </c>
      <c r="N1156" t="e">
        <f t="shared" si="40"/>
        <v>#DIV/0!</v>
      </c>
    </row>
    <row r="1157" ht="18" customHeight="1" spans="1:14">
      <c r="A1157" s="22">
        <v>2200124</v>
      </c>
      <c r="B1157" s="29" t="s">
        <v>1764</v>
      </c>
      <c r="C1157" s="30">
        <v>0</v>
      </c>
      <c r="D1157" s="26">
        <v>0</v>
      </c>
      <c r="E1157" s="26">
        <v>0</v>
      </c>
      <c r="F1157" s="27"/>
      <c r="G1157" s="28"/>
      <c r="H1157" s="29" t="s">
        <v>1765</v>
      </c>
      <c r="I1157" s="34">
        <v>0</v>
      </c>
      <c r="J1157" s="32">
        <v>2200124</v>
      </c>
      <c r="K1157" s="32" t="s">
        <v>1765</v>
      </c>
      <c r="L1157" s="32">
        <v>0</v>
      </c>
      <c r="M1157" s="32">
        <f t="shared" ref="M1157:M1220" si="41">I1157-L1157</f>
        <v>0</v>
      </c>
      <c r="N1157" t="e">
        <f t="shared" ref="N1157:N1220" si="42">E1157/M1157-1</f>
        <v>#DIV/0!</v>
      </c>
    </row>
    <row r="1158" ht="18" customHeight="1" spans="1:14">
      <c r="A1158" s="22">
        <v>2200125</v>
      </c>
      <c r="B1158" s="29" t="s">
        <v>1766</v>
      </c>
      <c r="C1158" s="30">
        <v>0</v>
      </c>
      <c r="D1158" s="26">
        <v>0</v>
      </c>
      <c r="E1158" s="26">
        <v>0</v>
      </c>
      <c r="F1158" s="27"/>
      <c r="G1158" s="28"/>
      <c r="H1158" s="29" t="s">
        <v>1767</v>
      </c>
      <c r="I1158" s="34">
        <v>0</v>
      </c>
      <c r="J1158" s="32">
        <v>2200125</v>
      </c>
      <c r="K1158" s="32" t="s">
        <v>1767</v>
      </c>
      <c r="L1158" s="32">
        <v>0</v>
      </c>
      <c r="M1158" s="32">
        <f t="shared" si="41"/>
        <v>0</v>
      </c>
      <c r="N1158" t="e">
        <f t="shared" si="42"/>
        <v>#DIV/0!</v>
      </c>
    </row>
    <row r="1159" ht="18" customHeight="1" spans="1:14">
      <c r="A1159" s="22">
        <v>2200126</v>
      </c>
      <c r="B1159" s="29" t="s">
        <v>1768</v>
      </c>
      <c r="C1159" s="30">
        <v>0</v>
      </c>
      <c r="D1159" s="26">
        <v>0</v>
      </c>
      <c r="E1159" s="26">
        <v>0</v>
      </c>
      <c r="F1159" s="27"/>
      <c r="G1159" s="28"/>
      <c r="H1159" s="29" t="s">
        <v>1769</v>
      </c>
      <c r="I1159" s="34">
        <v>0</v>
      </c>
      <c r="J1159" s="32">
        <v>2200126</v>
      </c>
      <c r="K1159" s="32" t="s">
        <v>1769</v>
      </c>
      <c r="L1159" s="32">
        <v>0</v>
      </c>
      <c r="M1159" s="32">
        <f t="shared" si="41"/>
        <v>0</v>
      </c>
      <c r="N1159" t="e">
        <f t="shared" si="42"/>
        <v>#DIV/0!</v>
      </c>
    </row>
    <row r="1160" ht="18" customHeight="1" spans="1:14">
      <c r="A1160" s="22">
        <v>2200127</v>
      </c>
      <c r="B1160" s="29" t="s">
        <v>1770</v>
      </c>
      <c r="C1160" s="30">
        <v>0</v>
      </c>
      <c r="D1160" s="26">
        <v>0</v>
      </c>
      <c r="E1160" s="26">
        <v>0</v>
      </c>
      <c r="F1160" s="27"/>
      <c r="G1160" s="28"/>
      <c r="H1160" s="29" t="s">
        <v>1771</v>
      </c>
      <c r="I1160" s="34">
        <v>0</v>
      </c>
      <c r="J1160" s="32">
        <v>2200127</v>
      </c>
      <c r="K1160" s="32" t="s">
        <v>1771</v>
      </c>
      <c r="L1160" s="32">
        <v>0</v>
      </c>
      <c r="M1160" s="32">
        <f t="shared" si="41"/>
        <v>0</v>
      </c>
      <c r="N1160" t="e">
        <f t="shared" si="42"/>
        <v>#DIV/0!</v>
      </c>
    </row>
    <row r="1161" ht="18" customHeight="1" spans="1:14">
      <c r="A1161" s="22">
        <v>2200128</v>
      </c>
      <c r="B1161" s="29" t="s">
        <v>1772</v>
      </c>
      <c r="C1161" s="30">
        <v>0</v>
      </c>
      <c r="D1161" s="26">
        <v>0</v>
      </c>
      <c r="E1161" s="26">
        <v>0</v>
      </c>
      <c r="F1161" s="27"/>
      <c r="G1161" s="28"/>
      <c r="H1161" s="29" t="s">
        <v>1773</v>
      </c>
      <c r="I1161" s="34">
        <v>0</v>
      </c>
      <c r="J1161" s="32">
        <v>2200128</v>
      </c>
      <c r="K1161" s="32" t="s">
        <v>1773</v>
      </c>
      <c r="L1161" s="32">
        <v>0</v>
      </c>
      <c r="M1161" s="32">
        <f t="shared" si="41"/>
        <v>0</v>
      </c>
      <c r="N1161" t="e">
        <f t="shared" si="42"/>
        <v>#DIV/0!</v>
      </c>
    </row>
    <row r="1162" ht="18" customHeight="1" spans="1:14">
      <c r="A1162" s="22">
        <v>2200129</v>
      </c>
      <c r="B1162" s="29" t="s">
        <v>1774</v>
      </c>
      <c r="C1162" s="30">
        <v>0</v>
      </c>
      <c r="D1162" s="26">
        <v>0</v>
      </c>
      <c r="E1162" s="26">
        <v>0</v>
      </c>
      <c r="F1162" s="27"/>
      <c r="G1162" s="28"/>
      <c r="H1162" s="29" t="s">
        <v>1775</v>
      </c>
      <c r="I1162" s="34">
        <v>0</v>
      </c>
      <c r="J1162" s="32">
        <v>2200129</v>
      </c>
      <c r="K1162" s="32" t="s">
        <v>1775</v>
      </c>
      <c r="L1162" s="32">
        <v>0</v>
      </c>
      <c r="M1162" s="32">
        <f t="shared" si="41"/>
        <v>0</v>
      </c>
      <c r="N1162" t="e">
        <f t="shared" si="42"/>
        <v>#DIV/0!</v>
      </c>
    </row>
    <row r="1163" ht="18" customHeight="1" spans="1:14">
      <c r="A1163" s="22">
        <v>2200150</v>
      </c>
      <c r="B1163" s="29" t="s">
        <v>31</v>
      </c>
      <c r="C1163" s="30">
        <v>1527.04</v>
      </c>
      <c r="D1163" s="26">
        <v>1527.04</v>
      </c>
      <c r="E1163" s="26">
        <v>1469</v>
      </c>
      <c r="F1163" s="27">
        <f>E1163/D1163</f>
        <v>0.961991827326069</v>
      </c>
      <c r="G1163" s="28">
        <v>0.144972720187062</v>
      </c>
      <c r="H1163" s="29" t="s">
        <v>32</v>
      </c>
      <c r="I1163" s="34">
        <v>1283</v>
      </c>
      <c r="J1163" s="32">
        <v>2200150</v>
      </c>
      <c r="K1163" s="32" t="s">
        <v>32</v>
      </c>
      <c r="L1163" s="32">
        <v>0</v>
      </c>
      <c r="M1163" s="32">
        <f t="shared" si="41"/>
        <v>1283</v>
      </c>
      <c r="N1163">
        <f t="shared" si="42"/>
        <v>0.144972720187062</v>
      </c>
    </row>
    <row r="1164" ht="18" customHeight="1" spans="1:14">
      <c r="A1164" s="22">
        <v>2200199</v>
      </c>
      <c r="B1164" s="29" t="s">
        <v>1776</v>
      </c>
      <c r="C1164" s="30">
        <v>130.5</v>
      </c>
      <c r="D1164" s="26">
        <v>130.5</v>
      </c>
      <c r="E1164" s="26">
        <v>-3431</v>
      </c>
      <c r="F1164" s="27">
        <f>E1164/D1164</f>
        <v>-26.2911877394636</v>
      </c>
      <c r="G1164" s="28">
        <v>-1.26430937524074</v>
      </c>
      <c r="H1164" s="29" t="s">
        <v>1777</v>
      </c>
      <c r="I1164" s="34">
        <v>12981</v>
      </c>
      <c r="J1164" s="32">
        <v>2200199</v>
      </c>
      <c r="K1164" s="32" t="s">
        <v>1777</v>
      </c>
      <c r="L1164" s="32">
        <v>0</v>
      </c>
      <c r="M1164" s="32">
        <f t="shared" si="41"/>
        <v>12981</v>
      </c>
      <c r="N1164">
        <f t="shared" si="42"/>
        <v>-1.26430937524074</v>
      </c>
    </row>
    <row r="1165" ht="18" customHeight="1" spans="1:14">
      <c r="A1165" s="22">
        <v>22005</v>
      </c>
      <c r="B1165" s="23" t="s">
        <v>1778</v>
      </c>
      <c r="C1165" s="24">
        <v>0</v>
      </c>
      <c r="D1165" s="25">
        <v>0</v>
      </c>
      <c r="E1165" s="26">
        <v>85</v>
      </c>
      <c r="F1165" s="27">
        <v>0</v>
      </c>
      <c r="G1165" s="28">
        <v>0.118421052631579</v>
      </c>
      <c r="H1165" s="23" t="s">
        <v>1779</v>
      </c>
      <c r="I1165" s="31">
        <f>SUM(I1166:I1179)</f>
        <v>76</v>
      </c>
      <c r="J1165" s="32">
        <v>22005</v>
      </c>
      <c r="K1165" s="32" t="s">
        <v>1779</v>
      </c>
      <c r="L1165" s="32">
        <v>0</v>
      </c>
      <c r="M1165" s="32">
        <f t="shared" si="41"/>
        <v>76</v>
      </c>
      <c r="N1165">
        <f t="shared" si="42"/>
        <v>0.118421052631579</v>
      </c>
    </row>
    <row r="1166" ht="18" customHeight="1" spans="1:14">
      <c r="A1166" s="22">
        <v>2200501</v>
      </c>
      <c r="B1166" s="29" t="s">
        <v>13</v>
      </c>
      <c r="C1166" s="30">
        <v>0</v>
      </c>
      <c r="D1166" s="26">
        <v>0</v>
      </c>
      <c r="E1166" s="26">
        <v>0</v>
      </c>
      <c r="F1166" s="27"/>
      <c r="G1166" s="28">
        <v>-1</v>
      </c>
      <c r="H1166" s="29" t="s">
        <v>14</v>
      </c>
      <c r="I1166" s="34">
        <v>12</v>
      </c>
      <c r="J1166" s="32">
        <v>2200501</v>
      </c>
      <c r="K1166" s="32" t="s">
        <v>14</v>
      </c>
      <c r="L1166" s="32">
        <v>0</v>
      </c>
      <c r="M1166" s="32">
        <f t="shared" si="41"/>
        <v>12</v>
      </c>
      <c r="N1166">
        <f t="shared" si="42"/>
        <v>-1</v>
      </c>
    </row>
    <row r="1167" ht="18" customHeight="1" spans="1:14">
      <c r="A1167" s="22">
        <v>2200502</v>
      </c>
      <c r="B1167" s="29" t="s">
        <v>15</v>
      </c>
      <c r="C1167" s="30">
        <v>0</v>
      </c>
      <c r="D1167" s="26">
        <v>0</v>
      </c>
      <c r="E1167" s="26">
        <v>0</v>
      </c>
      <c r="F1167" s="27"/>
      <c r="G1167" s="28"/>
      <c r="H1167" s="29" t="s">
        <v>16</v>
      </c>
      <c r="I1167" s="34">
        <v>0</v>
      </c>
      <c r="J1167" s="32">
        <v>2200502</v>
      </c>
      <c r="K1167" s="32" t="s">
        <v>16</v>
      </c>
      <c r="L1167" s="32">
        <v>0</v>
      </c>
      <c r="M1167" s="32">
        <f t="shared" si="41"/>
        <v>0</v>
      </c>
      <c r="N1167" t="e">
        <f t="shared" si="42"/>
        <v>#DIV/0!</v>
      </c>
    </row>
    <row r="1168" ht="18" customHeight="1" spans="1:14">
      <c r="A1168" s="22">
        <v>2200503</v>
      </c>
      <c r="B1168" s="29" t="s">
        <v>17</v>
      </c>
      <c r="C1168" s="30">
        <v>0</v>
      </c>
      <c r="D1168" s="26">
        <v>0</v>
      </c>
      <c r="E1168" s="26">
        <v>0</v>
      </c>
      <c r="F1168" s="27"/>
      <c r="G1168" s="28"/>
      <c r="H1168" s="29" t="s">
        <v>18</v>
      </c>
      <c r="I1168" s="34">
        <v>0</v>
      </c>
      <c r="J1168" s="32">
        <v>2200503</v>
      </c>
      <c r="K1168" s="32" t="s">
        <v>18</v>
      </c>
      <c r="L1168" s="32">
        <v>0</v>
      </c>
      <c r="M1168" s="32">
        <f t="shared" si="41"/>
        <v>0</v>
      </c>
      <c r="N1168" t="e">
        <f t="shared" si="42"/>
        <v>#DIV/0!</v>
      </c>
    </row>
    <row r="1169" ht="18" customHeight="1" spans="1:14">
      <c r="A1169" s="22">
        <v>2200504</v>
      </c>
      <c r="B1169" s="29" t="s">
        <v>1780</v>
      </c>
      <c r="C1169" s="30">
        <v>0</v>
      </c>
      <c r="D1169" s="26">
        <v>0</v>
      </c>
      <c r="E1169" s="26">
        <v>0</v>
      </c>
      <c r="F1169" s="27"/>
      <c r="G1169" s="28"/>
      <c r="H1169" s="29" t="s">
        <v>1781</v>
      </c>
      <c r="I1169" s="34">
        <v>0</v>
      </c>
      <c r="J1169" s="32">
        <v>2200504</v>
      </c>
      <c r="K1169" s="32" t="s">
        <v>1781</v>
      </c>
      <c r="L1169" s="32">
        <v>0</v>
      </c>
      <c r="M1169" s="32">
        <f t="shared" si="41"/>
        <v>0</v>
      </c>
      <c r="N1169" t="e">
        <f t="shared" si="42"/>
        <v>#DIV/0!</v>
      </c>
    </row>
    <row r="1170" ht="18" customHeight="1" spans="1:14">
      <c r="A1170" s="22">
        <v>2200506</v>
      </c>
      <c r="B1170" s="29" t="s">
        <v>1782</v>
      </c>
      <c r="C1170" s="30">
        <v>0</v>
      </c>
      <c r="D1170" s="26">
        <v>0</v>
      </c>
      <c r="E1170" s="26">
        <v>0</v>
      </c>
      <c r="F1170" s="27"/>
      <c r="G1170" s="28"/>
      <c r="H1170" s="29" t="s">
        <v>1783</v>
      </c>
      <c r="I1170" s="34">
        <v>0</v>
      </c>
      <c r="J1170" s="32">
        <v>2200506</v>
      </c>
      <c r="K1170" s="32" t="s">
        <v>1783</v>
      </c>
      <c r="L1170" s="32">
        <v>0</v>
      </c>
      <c r="M1170" s="32">
        <f t="shared" si="41"/>
        <v>0</v>
      </c>
      <c r="N1170" t="e">
        <f t="shared" si="42"/>
        <v>#DIV/0!</v>
      </c>
    </row>
    <row r="1171" ht="18" customHeight="1" spans="1:14">
      <c r="A1171" s="22">
        <v>2200507</v>
      </c>
      <c r="B1171" s="29" t="s">
        <v>1784</v>
      </c>
      <c r="C1171" s="30">
        <v>0</v>
      </c>
      <c r="D1171" s="26">
        <v>0</v>
      </c>
      <c r="E1171" s="26">
        <v>0</v>
      </c>
      <c r="F1171" s="27"/>
      <c r="G1171" s="28"/>
      <c r="H1171" s="29" t="s">
        <v>1785</v>
      </c>
      <c r="I1171" s="34">
        <v>0</v>
      </c>
      <c r="J1171" s="32">
        <v>2200507</v>
      </c>
      <c r="K1171" s="32" t="s">
        <v>1785</v>
      </c>
      <c r="L1171" s="32">
        <v>0</v>
      </c>
      <c r="M1171" s="32">
        <f t="shared" si="41"/>
        <v>0</v>
      </c>
      <c r="N1171" t="e">
        <f t="shared" si="42"/>
        <v>#DIV/0!</v>
      </c>
    </row>
    <row r="1172" ht="18" customHeight="1" spans="1:14">
      <c r="A1172" s="22">
        <v>2200508</v>
      </c>
      <c r="B1172" s="29" t="s">
        <v>1786</v>
      </c>
      <c r="C1172" s="30">
        <v>0</v>
      </c>
      <c r="D1172" s="26">
        <v>0</v>
      </c>
      <c r="E1172" s="26">
        <v>0</v>
      </c>
      <c r="F1172" s="27"/>
      <c r="G1172" s="28"/>
      <c r="H1172" s="29" t="s">
        <v>1787</v>
      </c>
      <c r="I1172" s="34">
        <v>0</v>
      </c>
      <c r="J1172" s="32">
        <v>2200508</v>
      </c>
      <c r="K1172" s="32" t="s">
        <v>1787</v>
      </c>
      <c r="L1172" s="32">
        <v>0</v>
      </c>
      <c r="M1172" s="32">
        <f t="shared" si="41"/>
        <v>0</v>
      </c>
      <c r="N1172" t="e">
        <f t="shared" si="42"/>
        <v>#DIV/0!</v>
      </c>
    </row>
    <row r="1173" ht="18" customHeight="1" spans="1:14">
      <c r="A1173" s="22">
        <v>2200509</v>
      </c>
      <c r="B1173" s="29" t="s">
        <v>1788</v>
      </c>
      <c r="C1173" s="30">
        <v>0</v>
      </c>
      <c r="D1173" s="26">
        <v>0</v>
      </c>
      <c r="E1173" s="26">
        <v>85</v>
      </c>
      <c r="F1173" s="27">
        <v>0</v>
      </c>
      <c r="G1173" s="28">
        <v>0.328125</v>
      </c>
      <c r="H1173" s="29" t="s">
        <v>1789</v>
      </c>
      <c r="I1173" s="34">
        <v>64</v>
      </c>
      <c r="J1173" s="32">
        <v>2200509</v>
      </c>
      <c r="K1173" s="32" t="s">
        <v>1789</v>
      </c>
      <c r="L1173" s="32">
        <v>0</v>
      </c>
      <c r="M1173" s="32">
        <f t="shared" si="41"/>
        <v>64</v>
      </c>
      <c r="N1173">
        <f t="shared" si="42"/>
        <v>0.328125</v>
      </c>
    </row>
    <row r="1174" ht="18" customHeight="1" spans="1:14">
      <c r="A1174" s="22">
        <v>2200510</v>
      </c>
      <c r="B1174" s="29" t="s">
        <v>1790</v>
      </c>
      <c r="C1174" s="30">
        <v>0</v>
      </c>
      <c r="D1174" s="26">
        <v>0</v>
      </c>
      <c r="E1174" s="26">
        <v>0</v>
      </c>
      <c r="F1174" s="27"/>
      <c r="G1174" s="28"/>
      <c r="H1174" s="29" t="s">
        <v>1791</v>
      </c>
      <c r="I1174" s="34">
        <v>0</v>
      </c>
      <c r="J1174" s="32">
        <v>2200510</v>
      </c>
      <c r="K1174" s="32" t="s">
        <v>1791</v>
      </c>
      <c r="L1174" s="32">
        <v>0</v>
      </c>
      <c r="M1174" s="32">
        <f t="shared" si="41"/>
        <v>0</v>
      </c>
      <c r="N1174" t="e">
        <f t="shared" si="42"/>
        <v>#DIV/0!</v>
      </c>
    </row>
    <row r="1175" ht="18" customHeight="1" spans="1:14">
      <c r="A1175" s="22">
        <v>2200511</v>
      </c>
      <c r="B1175" s="29" t="s">
        <v>1792</v>
      </c>
      <c r="C1175" s="30">
        <v>0</v>
      </c>
      <c r="D1175" s="26">
        <v>0</v>
      </c>
      <c r="E1175" s="26">
        <v>0</v>
      </c>
      <c r="F1175" s="27"/>
      <c r="G1175" s="28"/>
      <c r="H1175" s="29" t="s">
        <v>1793</v>
      </c>
      <c r="I1175" s="34">
        <v>0</v>
      </c>
      <c r="J1175" s="32">
        <v>2200511</v>
      </c>
      <c r="K1175" s="32" t="s">
        <v>1793</v>
      </c>
      <c r="L1175" s="32">
        <v>0</v>
      </c>
      <c r="M1175" s="32">
        <f t="shared" si="41"/>
        <v>0</v>
      </c>
      <c r="N1175" t="e">
        <f t="shared" si="42"/>
        <v>#DIV/0!</v>
      </c>
    </row>
    <row r="1176" ht="18" customHeight="1" spans="1:14">
      <c r="A1176" s="22">
        <v>2200512</v>
      </c>
      <c r="B1176" s="29" t="s">
        <v>1794</v>
      </c>
      <c r="C1176" s="30">
        <v>0</v>
      </c>
      <c r="D1176" s="26">
        <v>0</v>
      </c>
      <c r="E1176" s="26">
        <v>0</v>
      </c>
      <c r="F1176" s="27"/>
      <c r="G1176" s="28"/>
      <c r="H1176" s="29" t="s">
        <v>1795</v>
      </c>
      <c r="I1176" s="34">
        <v>0</v>
      </c>
      <c r="J1176" s="32">
        <v>2200512</v>
      </c>
      <c r="K1176" s="32" t="s">
        <v>1795</v>
      </c>
      <c r="L1176" s="32">
        <v>0</v>
      </c>
      <c r="M1176" s="32">
        <f t="shared" si="41"/>
        <v>0</v>
      </c>
      <c r="N1176" t="e">
        <f t="shared" si="42"/>
        <v>#DIV/0!</v>
      </c>
    </row>
    <row r="1177" ht="18" customHeight="1" spans="1:14">
      <c r="A1177" s="22">
        <v>2200513</v>
      </c>
      <c r="B1177" s="29" t="s">
        <v>1796</v>
      </c>
      <c r="C1177" s="30">
        <v>0</v>
      </c>
      <c r="D1177" s="26">
        <v>0</v>
      </c>
      <c r="E1177" s="26">
        <v>0</v>
      </c>
      <c r="F1177" s="27"/>
      <c r="G1177" s="28"/>
      <c r="H1177" s="29" t="s">
        <v>1797</v>
      </c>
      <c r="I1177" s="34">
        <v>0</v>
      </c>
      <c r="J1177" s="32">
        <v>2200513</v>
      </c>
      <c r="K1177" s="32" t="s">
        <v>1797</v>
      </c>
      <c r="L1177" s="32">
        <v>0</v>
      </c>
      <c r="M1177" s="32">
        <f t="shared" si="41"/>
        <v>0</v>
      </c>
      <c r="N1177" t="e">
        <f t="shared" si="42"/>
        <v>#DIV/0!</v>
      </c>
    </row>
    <row r="1178" ht="18" customHeight="1" spans="1:14">
      <c r="A1178" s="22">
        <v>2200514</v>
      </c>
      <c r="B1178" s="29" t="s">
        <v>1798</v>
      </c>
      <c r="C1178" s="30">
        <v>0</v>
      </c>
      <c r="D1178" s="26">
        <v>0</v>
      </c>
      <c r="E1178" s="26">
        <v>0</v>
      </c>
      <c r="F1178" s="27"/>
      <c r="G1178" s="28"/>
      <c r="H1178" s="29" t="s">
        <v>1799</v>
      </c>
      <c r="I1178" s="34">
        <v>0</v>
      </c>
      <c r="J1178" s="32">
        <v>2200514</v>
      </c>
      <c r="K1178" s="32" t="s">
        <v>1799</v>
      </c>
      <c r="L1178" s="32">
        <v>0</v>
      </c>
      <c r="M1178" s="32">
        <f t="shared" si="41"/>
        <v>0</v>
      </c>
      <c r="N1178" t="e">
        <f t="shared" si="42"/>
        <v>#DIV/0!</v>
      </c>
    </row>
    <row r="1179" ht="18" customHeight="1" spans="1:14">
      <c r="A1179" s="22">
        <v>2200599</v>
      </c>
      <c r="B1179" s="29" t="s">
        <v>1800</v>
      </c>
      <c r="C1179" s="30">
        <v>0</v>
      </c>
      <c r="D1179" s="26">
        <v>0</v>
      </c>
      <c r="E1179" s="26">
        <v>0</v>
      </c>
      <c r="F1179" s="27"/>
      <c r="G1179" s="28"/>
      <c r="H1179" s="29" t="s">
        <v>1801</v>
      </c>
      <c r="I1179" s="34">
        <v>0</v>
      </c>
      <c r="J1179" s="32">
        <v>2200599</v>
      </c>
      <c r="K1179" s="32" t="s">
        <v>1801</v>
      </c>
      <c r="L1179" s="32">
        <v>0</v>
      </c>
      <c r="M1179" s="32">
        <f t="shared" si="41"/>
        <v>0</v>
      </c>
      <c r="N1179" t="e">
        <f t="shared" si="42"/>
        <v>#DIV/0!</v>
      </c>
    </row>
    <row r="1180" ht="18" customHeight="1" spans="1:14">
      <c r="A1180" s="22">
        <v>22099</v>
      </c>
      <c r="B1180" s="23" t="s">
        <v>1802</v>
      </c>
      <c r="C1180" s="24">
        <v>0</v>
      </c>
      <c r="D1180" s="25">
        <v>0</v>
      </c>
      <c r="E1180" s="26">
        <v>0</v>
      </c>
      <c r="F1180" s="27"/>
      <c r="G1180" s="28"/>
      <c r="H1180" s="23" t="s">
        <v>1803</v>
      </c>
      <c r="I1180" s="31">
        <f>I1181</f>
        <v>0</v>
      </c>
      <c r="J1180" s="32">
        <v>22099</v>
      </c>
      <c r="K1180" s="32" t="s">
        <v>1803</v>
      </c>
      <c r="L1180" s="32">
        <v>0</v>
      </c>
      <c r="M1180" s="32">
        <f t="shared" si="41"/>
        <v>0</v>
      </c>
      <c r="N1180" t="e">
        <f t="shared" si="42"/>
        <v>#DIV/0!</v>
      </c>
    </row>
    <row r="1181" ht="18" customHeight="1" spans="1:14">
      <c r="A1181" s="22">
        <v>2209999</v>
      </c>
      <c r="B1181" s="29" t="s">
        <v>1804</v>
      </c>
      <c r="C1181" s="30">
        <v>0</v>
      </c>
      <c r="D1181" s="26">
        <v>0</v>
      </c>
      <c r="E1181" s="26">
        <v>0</v>
      </c>
      <c r="F1181" s="27"/>
      <c r="G1181" s="28"/>
      <c r="H1181" s="29" t="s">
        <v>1805</v>
      </c>
      <c r="I1181" s="34">
        <v>0</v>
      </c>
      <c r="J1181" s="32">
        <v>2209999</v>
      </c>
      <c r="K1181" s="32" t="s">
        <v>1805</v>
      </c>
      <c r="L1181" s="32">
        <v>0</v>
      </c>
      <c r="M1181" s="32">
        <f t="shared" si="41"/>
        <v>0</v>
      </c>
      <c r="N1181" t="e">
        <f t="shared" si="42"/>
        <v>#DIV/0!</v>
      </c>
    </row>
    <row r="1182" ht="18" customHeight="1" spans="1:14">
      <c r="A1182" s="22">
        <v>221</v>
      </c>
      <c r="B1182" s="23" t="s">
        <v>1806</v>
      </c>
      <c r="C1182" s="24">
        <v>13991</v>
      </c>
      <c r="D1182" s="25">
        <v>13991</v>
      </c>
      <c r="E1182" s="26">
        <v>48604</v>
      </c>
      <c r="F1182" s="27">
        <f>E1182/D1182</f>
        <v>3.47394753770281</v>
      </c>
      <c r="G1182" s="28">
        <v>-0.0605017976572467</v>
      </c>
      <c r="H1182" s="23" t="s">
        <v>1807</v>
      </c>
      <c r="I1182" s="31">
        <f>SUM(I1183,I1195,I1199)</f>
        <v>52492</v>
      </c>
      <c r="J1182" s="32">
        <v>221</v>
      </c>
      <c r="K1182" s="32" t="s">
        <v>1807</v>
      </c>
      <c r="L1182" s="32">
        <v>758</v>
      </c>
      <c r="M1182" s="32">
        <f t="shared" si="41"/>
        <v>51734</v>
      </c>
      <c r="N1182">
        <f t="shared" si="42"/>
        <v>-0.0605017976572467</v>
      </c>
    </row>
    <row r="1183" ht="18" customHeight="1" spans="1:14">
      <c r="A1183" s="22">
        <v>22101</v>
      </c>
      <c r="B1183" s="23" t="s">
        <v>1808</v>
      </c>
      <c r="C1183" s="24">
        <v>227</v>
      </c>
      <c r="D1183" s="25">
        <v>227</v>
      </c>
      <c r="E1183" s="26">
        <v>33715</v>
      </c>
      <c r="F1183" s="27">
        <f>E1183/D1183</f>
        <v>148.52422907489</v>
      </c>
      <c r="G1183" s="28">
        <v>-0.139769856862195</v>
      </c>
      <c r="H1183" s="23" t="s">
        <v>1809</v>
      </c>
      <c r="I1183" s="31">
        <f>SUM(I1184:I1194)</f>
        <v>39742</v>
      </c>
      <c r="J1183" s="32">
        <v>22101</v>
      </c>
      <c r="K1183" s="32" t="s">
        <v>1809</v>
      </c>
      <c r="L1183" s="32">
        <v>549</v>
      </c>
      <c r="M1183" s="32">
        <f t="shared" si="41"/>
        <v>39193</v>
      </c>
      <c r="N1183">
        <f t="shared" si="42"/>
        <v>-0.139769856862195</v>
      </c>
    </row>
    <row r="1184" ht="18" customHeight="1" spans="1:14">
      <c r="A1184" s="22">
        <v>2210101</v>
      </c>
      <c r="B1184" s="29" t="s">
        <v>1810</v>
      </c>
      <c r="C1184" s="30">
        <v>0</v>
      </c>
      <c r="D1184" s="26">
        <v>0</v>
      </c>
      <c r="E1184" s="26">
        <v>0</v>
      </c>
      <c r="F1184" s="27"/>
      <c r="G1184" s="28"/>
      <c r="H1184" s="29" t="s">
        <v>1811</v>
      </c>
      <c r="I1184" s="34">
        <v>0</v>
      </c>
      <c r="J1184" s="32">
        <v>2210101</v>
      </c>
      <c r="K1184" s="32" t="s">
        <v>1811</v>
      </c>
      <c r="L1184" s="32">
        <v>0</v>
      </c>
      <c r="M1184" s="32">
        <f t="shared" si="41"/>
        <v>0</v>
      </c>
      <c r="N1184" t="e">
        <f t="shared" si="42"/>
        <v>#DIV/0!</v>
      </c>
    </row>
    <row r="1185" ht="18" customHeight="1" spans="1:14">
      <c r="A1185" s="22">
        <v>2210102</v>
      </c>
      <c r="B1185" s="29" t="s">
        <v>1812</v>
      </c>
      <c r="C1185" s="30">
        <v>0</v>
      </c>
      <c r="D1185" s="26">
        <v>0</v>
      </c>
      <c r="E1185" s="26">
        <v>0</v>
      </c>
      <c r="F1185" s="27"/>
      <c r="G1185" s="28"/>
      <c r="H1185" s="29" t="s">
        <v>1813</v>
      </c>
      <c r="I1185" s="34">
        <v>0</v>
      </c>
      <c r="J1185" s="32">
        <v>2210102</v>
      </c>
      <c r="K1185" s="32" t="s">
        <v>1813</v>
      </c>
      <c r="L1185" s="32">
        <v>0</v>
      </c>
      <c r="M1185" s="32">
        <f t="shared" si="41"/>
        <v>0</v>
      </c>
      <c r="N1185" t="e">
        <f t="shared" si="42"/>
        <v>#DIV/0!</v>
      </c>
    </row>
    <row r="1186" ht="18" customHeight="1" spans="1:14">
      <c r="A1186" s="22">
        <v>2210103</v>
      </c>
      <c r="B1186" s="29" t="s">
        <v>1814</v>
      </c>
      <c r="C1186" s="30">
        <v>0</v>
      </c>
      <c r="D1186" s="26">
        <v>0</v>
      </c>
      <c r="E1186" s="26">
        <v>28056</v>
      </c>
      <c r="F1186" s="27">
        <v>0</v>
      </c>
      <c r="G1186" s="28">
        <v>-0.156667067452206</v>
      </c>
      <c r="H1186" s="29" t="s">
        <v>1815</v>
      </c>
      <c r="I1186" s="34">
        <v>33814</v>
      </c>
      <c r="J1186" s="32">
        <v>2210103</v>
      </c>
      <c r="K1186" s="32" t="s">
        <v>1815</v>
      </c>
      <c r="L1186" s="32">
        <v>546</v>
      </c>
      <c r="M1186" s="32">
        <f t="shared" si="41"/>
        <v>33268</v>
      </c>
      <c r="N1186">
        <f t="shared" si="42"/>
        <v>-0.156667067452206</v>
      </c>
    </row>
    <row r="1187" ht="18" customHeight="1" spans="1:14">
      <c r="A1187" s="22">
        <v>2210104</v>
      </c>
      <c r="B1187" s="29" t="s">
        <v>1816</v>
      </c>
      <c r="C1187" s="30">
        <v>0</v>
      </c>
      <c r="D1187" s="26">
        <v>0</v>
      </c>
      <c r="E1187" s="26">
        <v>0</v>
      </c>
      <c r="F1187" s="27"/>
      <c r="G1187" s="28"/>
      <c r="H1187" s="29" t="s">
        <v>1817</v>
      </c>
      <c r="I1187" s="34">
        <v>0</v>
      </c>
      <c r="J1187" s="32">
        <v>2210104</v>
      </c>
      <c r="K1187" s="32" t="s">
        <v>1817</v>
      </c>
      <c r="L1187" s="32">
        <v>0</v>
      </c>
      <c r="M1187" s="32">
        <f t="shared" si="41"/>
        <v>0</v>
      </c>
      <c r="N1187" t="e">
        <f t="shared" si="42"/>
        <v>#DIV/0!</v>
      </c>
    </row>
    <row r="1188" ht="18" customHeight="1" spans="1:14">
      <c r="A1188" s="22">
        <v>2210105</v>
      </c>
      <c r="B1188" s="29" t="s">
        <v>1818</v>
      </c>
      <c r="C1188" s="30"/>
      <c r="D1188" s="26"/>
      <c r="E1188" s="26">
        <v>184</v>
      </c>
      <c r="F1188" s="27">
        <v>0</v>
      </c>
      <c r="G1188" s="28">
        <v>0.383458646616541</v>
      </c>
      <c r="H1188" s="29" t="s">
        <v>1819</v>
      </c>
      <c r="I1188" s="34">
        <v>136</v>
      </c>
      <c r="J1188" s="32">
        <v>2210105</v>
      </c>
      <c r="K1188" s="32" t="s">
        <v>1819</v>
      </c>
      <c r="L1188" s="32">
        <v>3</v>
      </c>
      <c r="M1188" s="32">
        <f t="shared" si="41"/>
        <v>133</v>
      </c>
      <c r="N1188">
        <f t="shared" si="42"/>
        <v>0.383458646616541</v>
      </c>
    </row>
    <row r="1189" ht="18" customHeight="1" spans="1:14">
      <c r="A1189" s="22">
        <v>2210106</v>
      </c>
      <c r="B1189" s="29" t="s">
        <v>1820</v>
      </c>
      <c r="C1189" s="30">
        <v>0</v>
      </c>
      <c r="D1189" s="26">
        <v>0</v>
      </c>
      <c r="E1189" s="26">
        <v>0</v>
      </c>
      <c r="F1189" s="27"/>
      <c r="G1189" s="28"/>
      <c r="H1189" s="29" t="s">
        <v>1821</v>
      </c>
      <c r="I1189" s="34">
        <v>0</v>
      </c>
      <c r="J1189" s="32">
        <v>2210106</v>
      </c>
      <c r="K1189" s="32" t="s">
        <v>1821</v>
      </c>
      <c r="L1189" s="32">
        <v>0</v>
      </c>
      <c r="M1189" s="32">
        <f t="shared" si="41"/>
        <v>0</v>
      </c>
      <c r="N1189" t="e">
        <f t="shared" si="42"/>
        <v>#DIV/0!</v>
      </c>
    </row>
    <row r="1190" ht="18" customHeight="1" spans="1:14">
      <c r="A1190" s="22">
        <v>2210107</v>
      </c>
      <c r="B1190" s="29" t="s">
        <v>1822</v>
      </c>
      <c r="C1190" s="30">
        <v>0</v>
      </c>
      <c r="D1190" s="26">
        <v>0</v>
      </c>
      <c r="E1190" s="26">
        <v>445</v>
      </c>
      <c r="F1190" s="27">
        <v>0</v>
      </c>
      <c r="G1190" s="28">
        <v>0.711538461538461</v>
      </c>
      <c r="H1190" s="29" t="s">
        <v>1823</v>
      </c>
      <c r="I1190" s="34">
        <v>260</v>
      </c>
      <c r="J1190" s="32">
        <v>2210107</v>
      </c>
      <c r="K1190" s="32" t="s">
        <v>1823</v>
      </c>
      <c r="L1190" s="32">
        <v>0</v>
      </c>
      <c r="M1190" s="32">
        <f t="shared" si="41"/>
        <v>260</v>
      </c>
      <c r="N1190">
        <f t="shared" si="42"/>
        <v>0.711538461538461</v>
      </c>
    </row>
    <row r="1191" ht="18" customHeight="1" spans="1:14">
      <c r="A1191" s="22">
        <v>2210108</v>
      </c>
      <c r="B1191" s="29" t="s">
        <v>1824</v>
      </c>
      <c r="C1191" s="30">
        <v>0</v>
      </c>
      <c r="D1191" s="26">
        <v>0</v>
      </c>
      <c r="E1191" s="26">
        <v>5030</v>
      </c>
      <c r="F1191" s="27">
        <v>0</v>
      </c>
      <c r="G1191" s="28">
        <v>1.40439770554493</v>
      </c>
      <c r="H1191" s="29" t="s">
        <v>1825</v>
      </c>
      <c r="I1191" s="34">
        <v>2092</v>
      </c>
      <c r="J1191" s="32">
        <v>2210108</v>
      </c>
      <c r="K1191" s="32" t="s">
        <v>1825</v>
      </c>
      <c r="L1191" s="32">
        <v>0</v>
      </c>
      <c r="M1191" s="32">
        <f t="shared" si="41"/>
        <v>2092</v>
      </c>
      <c r="N1191">
        <f t="shared" si="42"/>
        <v>1.40439770554493</v>
      </c>
    </row>
    <row r="1192" ht="18" customHeight="1" spans="1:14">
      <c r="A1192" s="22">
        <v>2210109</v>
      </c>
      <c r="B1192" s="29" t="s">
        <v>1826</v>
      </c>
      <c r="C1192" s="30">
        <v>0</v>
      </c>
      <c r="D1192" s="26">
        <v>0</v>
      </c>
      <c r="E1192" s="26">
        <v>0</v>
      </c>
      <c r="F1192" s="27"/>
      <c r="G1192" s="28"/>
      <c r="N1192" t="e">
        <f t="shared" si="42"/>
        <v>#DIV/0!</v>
      </c>
    </row>
    <row r="1193" ht="18" customHeight="1" spans="1:14">
      <c r="A1193" s="22">
        <v>2210110</v>
      </c>
      <c r="B1193" s="29" t="s">
        <v>1827</v>
      </c>
      <c r="C1193" s="30">
        <v>0</v>
      </c>
      <c r="D1193" s="26">
        <v>0</v>
      </c>
      <c r="E1193" s="26">
        <v>0</v>
      </c>
      <c r="F1193" s="27"/>
      <c r="G1193" s="28"/>
      <c r="H1193" s="29" t="s">
        <v>1828</v>
      </c>
      <c r="I1193" s="34">
        <v>0</v>
      </c>
      <c r="J1193" s="32">
        <v>2210109</v>
      </c>
      <c r="K1193" s="32" t="s">
        <v>1828</v>
      </c>
      <c r="L1193" s="32">
        <v>0</v>
      </c>
      <c r="M1193" s="32">
        <f>I1193-L1193</f>
        <v>0</v>
      </c>
      <c r="N1193" t="e">
        <f t="shared" si="42"/>
        <v>#DIV/0!</v>
      </c>
    </row>
    <row r="1194" ht="18" customHeight="1" spans="1:14">
      <c r="A1194" s="22">
        <v>2210199</v>
      </c>
      <c r="B1194" s="29" t="s">
        <v>1829</v>
      </c>
      <c r="C1194" s="30">
        <v>227</v>
      </c>
      <c r="D1194" s="26">
        <v>227</v>
      </c>
      <c r="E1194" s="26">
        <v>0</v>
      </c>
      <c r="F1194" s="27">
        <f>E1194/D1194</f>
        <v>0</v>
      </c>
      <c r="G1194" s="28">
        <v>-1</v>
      </c>
      <c r="H1194" s="29" t="s">
        <v>1830</v>
      </c>
      <c r="I1194" s="34">
        <v>3440</v>
      </c>
      <c r="J1194" s="32">
        <v>2210199</v>
      </c>
      <c r="K1194" s="32" t="s">
        <v>1830</v>
      </c>
      <c r="L1194" s="32">
        <v>0</v>
      </c>
      <c r="M1194" s="32">
        <f>I1194-L1194</f>
        <v>3440</v>
      </c>
      <c r="N1194">
        <f t="shared" si="42"/>
        <v>-1</v>
      </c>
    </row>
    <row r="1195" ht="18" customHeight="1" spans="1:14">
      <c r="A1195" s="22">
        <v>22102</v>
      </c>
      <c r="B1195" s="23" t="s">
        <v>1831</v>
      </c>
      <c r="C1195" s="24">
        <v>13754</v>
      </c>
      <c r="D1195" s="25">
        <v>13754</v>
      </c>
      <c r="E1195" s="26">
        <v>14602</v>
      </c>
      <c r="F1195" s="27">
        <f>E1195/D1195</f>
        <v>1.06165479133343</v>
      </c>
      <c r="G1195" s="28">
        <v>0.164340961645802</v>
      </c>
      <c r="H1195" s="23" t="s">
        <v>1832</v>
      </c>
      <c r="I1195" s="31">
        <f>SUM(I1196:I1198)</f>
        <v>12750</v>
      </c>
      <c r="J1195" s="32">
        <v>22102</v>
      </c>
      <c r="K1195" s="32" t="s">
        <v>1832</v>
      </c>
      <c r="L1195" s="32">
        <v>209</v>
      </c>
      <c r="M1195" s="32">
        <f>I1195-L1195</f>
        <v>12541</v>
      </c>
      <c r="N1195">
        <f t="shared" si="42"/>
        <v>0.164340961645802</v>
      </c>
    </row>
    <row r="1196" ht="18" customHeight="1" spans="1:14">
      <c r="A1196" s="22">
        <v>2210201</v>
      </c>
      <c r="B1196" s="29" t="s">
        <v>1833</v>
      </c>
      <c r="C1196" s="30">
        <v>13754</v>
      </c>
      <c r="D1196" s="26">
        <v>13754</v>
      </c>
      <c r="E1196" s="26">
        <v>14602</v>
      </c>
      <c r="F1196" s="27">
        <f>E1196/D1196</f>
        <v>1.06165479133343</v>
      </c>
      <c r="G1196" s="28">
        <v>0.164340961645802</v>
      </c>
      <c r="H1196" s="29" t="s">
        <v>1834</v>
      </c>
      <c r="I1196" s="34">
        <v>12750</v>
      </c>
      <c r="J1196" s="32">
        <v>2210201</v>
      </c>
      <c r="K1196" s="32" t="s">
        <v>1834</v>
      </c>
      <c r="L1196" s="32">
        <v>209</v>
      </c>
      <c r="M1196" s="32">
        <f>I1196-L1196</f>
        <v>12541</v>
      </c>
      <c r="N1196">
        <f t="shared" si="42"/>
        <v>0.164340961645802</v>
      </c>
    </row>
    <row r="1197" ht="18" customHeight="1" spans="1:14">
      <c r="A1197" s="22">
        <v>2210202</v>
      </c>
      <c r="B1197" s="29" t="s">
        <v>1835</v>
      </c>
      <c r="C1197" s="30">
        <v>0</v>
      </c>
      <c r="D1197" s="26">
        <v>0</v>
      </c>
      <c r="E1197" s="26">
        <v>0</v>
      </c>
      <c r="F1197" s="27"/>
      <c r="G1197" s="28"/>
      <c r="H1197" s="29" t="s">
        <v>1836</v>
      </c>
      <c r="I1197" s="34">
        <v>0</v>
      </c>
      <c r="J1197" s="32">
        <v>2210202</v>
      </c>
      <c r="K1197" s="32" t="s">
        <v>1836</v>
      </c>
      <c r="L1197" s="32">
        <v>0</v>
      </c>
      <c r="M1197" s="32">
        <f>I1197-L1197</f>
        <v>0</v>
      </c>
      <c r="N1197" t="e">
        <f t="shared" si="42"/>
        <v>#DIV/0!</v>
      </c>
    </row>
    <row r="1198" ht="18" customHeight="1" spans="1:14">
      <c r="A1198" s="22">
        <v>2210203</v>
      </c>
      <c r="B1198" s="29" t="s">
        <v>1837</v>
      </c>
      <c r="C1198" s="30">
        <v>0</v>
      </c>
      <c r="D1198" s="26">
        <v>0</v>
      </c>
      <c r="E1198" s="26">
        <v>0</v>
      </c>
      <c r="F1198" s="27"/>
      <c r="G1198" s="28"/>
      <c r="H1198" s="29" t="s">
        <v>1838</v>
      </c>
      <c r="I1198" s="34">
        <v>0</v>
      </c>
      <c r="J1198" s="32">
        <v>2210203</v>
      </c>
      <c r="K1198" s="32" t="s">
        <v>1838</v>
      </c>
      <c r="L1198" s="32">
        <v>0</v>
      </c>
      <c r="M1198" s="32">
        <f>I1198-L1198</f>
        <v>0</v>
      </c>
      <c r="N1198" t="e">
        <f t="shared" si="42"/>
        <v>#DIV/0!</v>
      </c>
    </row>
    <row r="1199" ht="18" customHeight="1" spans="1:14">
      <c r="A1199" s="22">
        <v>22103</v>
      </c>
      <c r="B1199" s="23" t="s">
        <v>1839</v>
      </c>
      <c r="C1199" s="24">
        <v>0</v>
      </c>
      <c r="D1199" s="25">
        <v>0</v>
      </c>
      <c r="E1199" s="26">
        <v>287</v>
      </c>
      <c r="F1199" s="27">
        <v>0</v>
      </c>
      <c r="G1199" s="28">
        <v>1</v>
      </c>
      <c r="H1199" s="23" t="s">
        <v>1840</v>
      </c>
      <c r="I1199" s="31">
        <f>SUM(I1200:I1202)</f>
        <v>0</v>
      </c>
      <c r="J1199" s="32">
        <v>22103</v>
      </c>
      <c r="K1199" s="32" t="s">
        <v>1840</v>
      </c>
      <c r="L1199" s="32">
        <v>0</v>
      </c>
      <c r="M1199" s="32">
        <f>I1199-L1199</f>
        <v>0</v>
      </c>
      <c r="N1199" t="e">
        <f t="shared" si="42"/>
        <v>#DIV/0!</v>
      </c>
    </row>
    <row r="1200" ht="18" customHeight="1" spans="1:14">
      <c r="A1200" s="22">
        <v>2210301</v>
      </c>
      <c r="B1200" s="29" t="s">
        <v>1841</v>
      </c>
      <c r="C1200" s="30">
        <v>0</v>
      </c>
      <c r="D1200" s="26">
        <v>0</v>
      </c>
      <c r="E1200" s="26">
        <v>0</v>
      </c>
      <c r="F1200" s="27"/>
      <c r="G1200" s="28"/>
      <c r="H1200" s="29" t="s">
        <v>1842</v>
      </c>
      <c r="I1200" s="34">
        <v>0</v>
      </c>
      <c r="J1200" s="32">
        <v>2210301</v>
      </c>
      <c r="K1200" s="32" t="s">
        <v>1842</v>
      </c>
      <c r="L1200" s="32">
        <v>0</v>
      </c>
      <c r="M1200" s="32">
        <f>I1200-L1200</f>
        <v>0</v>
      </c>
      <c r="N1200" t="e">
        <f t="shared" si="42"/>
        <v>#DIV/0!</v>
      </c>
    </row>
    <row r="1201" ht="18" customHeight="1" spans="1:14">
      <c r="A1201" s="22">
        <v>2210302</v>
      </c>
      <c r="B1201" s="29" t="s">
        <v>1843</v>
      </c>
      <c r="C1201" s="30">
        <v>0</v>
      </c>
      <c r="D1201" s="26">
        <v>0</v>
      </c>
      <c r="E1201" s="26">
        <v>0</v>
      </c>
      <c r="F1201" s="27"/>
      <c r="G1201" s="28"/>
      <c r="H1201" s="29" t="s">
        <v>1844</v>
      </c>
      <c r="I1201" s="34">
        <v>0</v>
      </c>
      <c r="J1201" s="32">
        <v>2210302</v>
      </c>
      <c r="K1201" s="32" t="s">
        <v>1844</v>
      </c>
      <c r="L1201" s="32">
        <v>0</v>
      </c>
      <c r="M1201" s="32">
        <f>I1201-L1201</f>
        <v>0</v>
      </c>
      <c r="N1201" t="e">
        <f t="shared" si="42"/>
        <v>#DIV/0!</v>
      </c>
    </row>
    <row r="1202" ht="18" customHeight="1" spans="1:14">
      <c r="A1202" s="22">
        <v>2210399</v>
      </c>
      <c r="B1202" s="29" t="s">
        <v>1845</v>
      </c>
      <c r="C1202" s="30">
        <v>0</v>
      </c>
      <c r="D1202" s="26">
        <v>0</v>
      </c>
      <c r="E1202" s="26">
        <v>287</v>
      </c>
      <c r="F1202" s="27">
        <v>0</v>
      </c>
      <c r="G1202" s="28">
        <v>1</v>
      </c>
      <c r="H1202" s="29" t="s">
        <v>1846</v>
      </c>
      <c r="I1202" s="34">
        <v>0</v>
      </c>
      <c r="J1202" s="32">
        <v>2210399</v>
      </c>
      <c r="K1202" s="32" t="s">
        <v>1846</v>
      </c>
      <c r="L1202" s="32">
        <v>0</v>
      </c>
      <c r="M1202" s="32">
        <f>I1202-L1202</f>
        <v>0</v>
      </c>
      <c r="N1202" t="e">
        <f t="shared" si="42"/>
        <v>#DIV/0!</v>
      </c>
    </row>
    <row r="1203" ht="18" customHeight="1" spans="1:14">
      <c r="A1203" s="22">
        <v>222</v>
      </c>
      <c r="B1203" s="23" t="s">
        <v>1847</v>
      </c>
      <c r="C1203" s="24">
        <v>587.85</v>
      </c>
      <c r="D1203" s="25">
        <v>587.85</v>
      </c>
      <c r="E1203" s="26">
        <v>1229</v>
      </c>
      <c r="F1203" s="27">
        <f>E1203/D1203</f>
        <v>2.09066938844943</v>
      </c>
      <c r="G1203" s="28">
        <v>0.036256323777403</v>
      </c>
      <c r="H1203" s="23" t="s">
        <v>1848</v>
      </c>
      <c r="I1203" s="31">
        <f>I1204+I1222+I1228+I1234</f>
        <v>1186</v>
      </c>
      <c r="J1203" s="32">
        <v>222</v>
      </c>
      <c r="K1203" s="32" t="s">
        <v>1848</v>
      </c>
      <c r="L1203" s="32">
        <v>0</v>
      </c>
      <c r="M1203" s="32">
        <f>I1203-L1203</f>
        <v>1186</v>
      </c>
      <c r="N1203">
        <f t="shared" si="42"/>
        <v>0.036256323777403</v>
      </c>
    </row>
    <row r="1204" ht="18" customHeight="1" spans="1:14">
      <c r="A1204" s="22">
        <v>22201</v>
      </c>
      <c r="B1204" s="23" t="s">
        <v>1849</v>
      </c>
      <c r="C1204" s="24">
        <v>479.88</v>
      </c>
      <c r="D1204" s="25">
        <v>479.88</v>
      </c>
      <c r="E1204" s="26">
        <v>745</v>
      </c>
      <c r="F1204" s="27">
        <f>E1204/D1204</f>
        <v>1.55247145119613</v>
      </c>
      <c r="G1204" s="28">
        <v>-0.0424164524421594</v>
      </c>
      <c r="H1204" s="23" t="s">
        <v>1850</v>
      </c>
      <c r="I1204" s="31">
        <f>SUM(I1205:I1221)</f>
        <v>778</v>
      </c>
      <c r="J1204" s="32">
        <v>22201</v>
      </c>
      <c r="K1204" s="32" t="s">
        <v>1850</v>
      </c>
      <c r="L1204" s="32">
        <v>0</v>
      </c>
      <c r="M1204" s="32">
        <f>I1204-L1204</f>
        <v>778</v>
      </c>
      <c r="N1204">
        <f t="shared" si="42"/>
        <v>-0.0424164524421594</v>
      </c>
    </row>
    <row r="1205" ht="18" customHeight="1" spans="1:14">
      <c r="A1205" s="22">
        <v>2220101</v>
      </c>
      <c r="B1205" s="29" t="s">
        <v>13</v>
      </c>
      <c r="C1205" s="30">
        <v>185.22</v>
      </c>
      <c r="D1205" s="26">
        <v>185.22</v>
      </c>
      <c r="E1205" s="26">
        <v>323</v>
      </c>
      <c r="F1205" s="27">
        <f>E1205/D1205</f>
        <v>1.74387215203542</v>
      </c>
      <c r="G1205" s="28">
        <v>-0.00615384615384618</v>
      </c>
      <c r="H1205" s="29" t="s">
        <v>14</v>
      </c>
      <c r="I1205" s="34">
        <v>325</v>
      </c>
      <c r="J1205" s="32">
        <v>2220101</v>
      </c>
      <c r="K1205" s="32" t="s">
        <v>14</v>
      </c>
      <c r="L1205" s="32">
        <v>0</v>
      </c>
      <c r="M1205" s="32">
        <f>I1205-L1205</f>
        <v>325</v>
      </c>
      <c r="N1205">
        <f t="shared" si="42"/>
        <v>-0.00615384615384618</v>
      </c>
    </row>
    <row r="1206" ht="18" customHeight="1" spans="1:14">
      <c r="A1206" s="22">
        <v>2220102</v>
      </c>
      <c r="B1206" s="29" t="s">
        <v>15</v>
      </c>
      <c r="C1206" s="30">
        <v>0</v>
      </c>
      <c r="D1206" s="26">
        <v>0</v>
      </c>
      <c r="E1206" s="26">
        <v>0</v>
      </c>
      <c r="F1206" s="27"/>
      <c r="G1206" s="28"/>
      <c r="H1206" s="29" t="s">
        <v>16</v>
      </c>
      <c r="I1206" s="34">
        <v>0</v>
      </c>
      <c r="J1206" s="32">
        <v>2220102</v>
      </c>
      <c r="K1206" s="32" t="s">
        <v>16</v>
      </c>
      <c r="L1206" s="32">
        <v>0</v>
      </c>
      <c r="M1206" s="32">
        <f>I1206-L1206</f>
        <v>0</v>
      </c>
      <c r="N1206" t="e">
        <f t="shared" si="42"/>
        <v>#DIV/0!</v>
      </c>
    </row>
    <row r="1207" ht="18" customHeight="1" spans="1:14">
      <c r="A1207" s="22">
        <v>2220103</v>
      </c>
      <c r="B1207" s="29" t="s">
        <v>17</v>
      </c>
      <c r="C1207" s="30">
        <v>0</v>
      </c>
      <c r="D1207" s="26">
        <v>0</v>
      </c>
      <c r="E1207" s="26">
        <v>0</v>
      </c>
      <c r="F1207" s="27"/>
      <c r="G1207" s="28"/>
      <c r="H1207" s="29" t="s">
        <v>18</v>
      </c>
      <c r="I1207" s="34">
        <v>0</v>
      </c>
      <c r="J1207" s="32">
        <v>2220103</v>
      </c>
      <c r="K1207" s="32" t="s">
        <v>18</v>
      </c>
      <c r="L1207" s="32">
        <v>0</v>
      </c>
      <c r="M1207" s="32">
        <f>I1207-L1207</f>
        <v>0</v>
      </c>
      <c r="N1207" t="e">
        <f t="shared" si="42"/>
        <v>#DIV/0!</v>
      </c>
    </row>
    <row r="1208" ht="18" customHeight="1" spans="1:14">
      <c r="A1208" s="22">
        <v>2220104</v>
      </c>
      <c r="B1208" s="29" t="s">
        <v>1851</v>
      </c>
      <c r="C1208" s="30">
        <v>0</v>
      </c>
      <c r="D1208" s="26">
        <v>0</v>
      </c>
      <c r="E1208" s="26">
        <v>0</v>
      </c>
      <c r="F1208" s="27"/>
      <c r="G1208" s="28"/>
      <c r="H1208" s="29" t="s">
        <v>1852</v>
      </c>
      <c r="I1208" s="34">
        <v>0</v>
      </c>
      <c r="J1208" s="32">
        <v>2220104</v>
      </c>
      <c r="K1208" s="32" t="s">
        <v>1852</v>
      </c>
      <c r="L1208" s="32">
        <v>0</v>
      </c>
      <c r="M1208" s="32">
        <f>I1208-L1208</f>
        <v>0</v>
      </c>
      <c r="N1208" t="e">
        <f t="shared" si="42"/>
        <v>#DIV/0!</v>
      </c>
    </row>
    <row r="1209" ht="18" customHeight="1" spans="1:14">
      <c r="A1209" s="22">
        <v>2220105</v>
      </c>
      <c r="B1209" s="29" t="s">
        <v>1853</v>
      </c>
      <c r="C1209" s="30">
        <v>0</v>
      </c>
      <c r="D1209" s="26">
        <v>0</v>
      </c>
      <c r="E1209" s="26">
        <v>0</v>
      </c>
      <c r="F1209" s="27"/>
      <c r="G1209" s="28"/>
      <c r="H1209" s="29" t="s">
        <v>1854</v>
      </c>
      <c r="I1209" s="34">
        <v>0</v>
      </c>
      <c r="J1209" s="32">
        <v>2220105</v>
      </c>
      <c r="K1209" s="32" t="s">
        <v>1854</v>
      </c>
      <c r="L1209" s="32">
        <v>0</v>
      </c>
      <c r="M1209" s="32">
        <f>I1209-L1209</f>
        <v>0</v>
      </c>
      <c r="N1209" t="e">
        <f t="shared" si="42"/>
        <v>#DIV/0!</v>
      </c>
    </row>
    <row r="1210" ht="18" customHeight="1" spans="1:14">
      <c r="A1210" s="22">
        <v>2220106</v>
      </c>
      <c r="B1210" s="29" t="s">
        <v>1855</v>
      </c>
      <c r="C1210" s="30">
        <v>0</v>
      </c>
      <c r="D1210" s="26">
        <v>0</v>
      </c>
      <c r="E1210" s="26">
        <v>0</v>
      </c>
      <c r="F1210" s="27"/>
      <c r="G1210" s="28"/>
      <c r="H1210" s="29" t="s">
        <v>1856</v>
      </c>
      <c r="I1210" s="34">
        <v>0</v>
      </c>
      <c r="J1210" s="32">
        <v>2220106</v>
      </c>
      <c r="K1210" s="32" t="s">
        <v>1856</v>
      </c>
      <c r="L1210" s="32">
        <v>0</v>
      </c>
      <c r="M1210" s="32">
        <f>I1210-L1210</f>
        <v>0</v>
      </c>
      <c r="N1210" t="e">
        <f t="shared" si="42"/>
        <v>#DIV/0!</v>
      </c>
    </row>
    <row r="1211" ht="18" customHeight="1" spans="1:14">
      <c r="A1211" s="22">
        <v>2220107</v>
      </c>
      <c r="B1211" s="29" t="s">
        <v>1857</v>
      </c>
      <c r="C1211" s="30">
        <v>0</v>
      </c>
      <c r="D1211" s="26">
        <v>0</v>
      </c>
      <c r="E1211" s="26">
        <v>0</v>
      </c>
      <c r="F1211" s="27"/>
      <c r="G1211" s="28"/>
      <c r="H1211" s="29" t="s">
        <v>1858</v>
      </c>
      <c r="I1211" s="34">
        <v>0</v>
      </c>
      <c r="J1211" s="32">
        <v>2220107</v>
      </c>
      <c r="K1211" s="32" t="s">
        <v>1858</v>
      </c>
      <c r="L1211" s="32">
        <v>0</v>
      </c>
      <c r="M1211" s="32">
        <f>I1211-L1211</f>
        <v>0</v>
      </c>
      <c r="N1211" t="e">
        <f t="shared" si="42"/>
        <v>#DIV/0!</v>
      </c>
    </row>
    <row r="1212" ht="18" customHeight="1" spans="1:14">
      <c r="A1212" s="22">
        <v>2220112</v>
      </c>
      <c r="B1212" s="29" t="s">
        <v>1859</v>
      </c>
      <c r="C1212" s="30">
        <v>0</v>
      </c>
      <c r="D1212" s="26">
        <v>0</v>
      </c>
      <c r="E1212" s="26">
        <v>0</v>
      </c>
      <c r="F1212" s="27"/>
      <c r="G1212" s="28"/>
      <c r="H1212" s="29" t="s">
        <v>1860</v>
      </c>
      <c r="I1212" s="34">
        <v>0</v>
      </c>
      <c r="J1212" s="32">
        <v>2220112</v>
      </c>
      <c r="K1212" s="32" t="s">
        <v>1860</v>
      </c>
      <c r="L1212" s="32">
        <v>0</v>
      </c>
      <c r="M1212" s="32">
        <f>I1212-L1212</f>
        <v>0</v>
      </c>
      <c r="N1212" t="e">
        <f t="shared" si="42"/>
        <v>#DIV/0!</v>
      </c>
    </row>
    <row r="1213" ht="18" customHeight="1" spans="1:14">
      <c r="A1213" s="22">
        <v>2220113</v>
      </c>
      <c r="B1213" s="29" t="s">
        <v>1861</v>
      </c>
      <c r="C1213" s="30">
        <v>0</v>
      </c>
      <c r="D1213" s="26">
        <v>0</v>
      </c>
      <c r="E1213" s="26">
        <v>0</v>
      </c>
      <c r="F1213" s="27"/>
      <c r="G1213" s="28"/>
      <c r="H1213" s="29" t="s">
        <v>1862</v>
      </c>
      <c r="I1213" s="34">
        <v>0</v>
      </c>
      <c r="J1213" s="32">
        <v>2220113</v>
      </c>
      <c r="K1213" s="32" t="s">
        <v>1862</v>
      </c>
      <c r="L1213" s="32">
        <v>0</v>
      </c>
      <c r="M1213" s="32">
        <f>I1213-L1213</f>
        <v>0</v>
      </c>
      <c r="N1213" t="e">
        <f t="shared" si="42"/>
        <v>#DIV/0!</v>
      </c>
    </row>
    <row r="1214" ht="18" customHeight="1" spans="1:14">
      <c r="A1214" s="22">
        <v>2220114</v>
      </c>
      <c r="B1214" s="29" t="s">
        <v>1863</v>
      </c>
      <c r="C1214" s="30">
        <v>0</v>
      </c>
      <c r="D1214" s="26">
        <v>0</v>
      </c>
      <c r="E1214" s="26">
        <v>0</v>
      </c>
      <c r="F1214" s="27"/>
      <c r="G1214" s="28"/>
      <c r="H1214" s="29" t="s">
        <v>1864</v>
      </c>
      <c r="I1214" s="34">
        <v>0</v>
      </c>
      <c r="J1214" s="32">
        <v>2220114</v>
      </c>
      <c r="K1214" s="32" t="s">
        <v>1864</v>
      </c>
      <c r="L1214" s="32">
        <v>0</v>
      </c>
      <c r="M1214" s="32">
        <f>I1214-L1214</f>
        <v>0</v>
      </c>
      <c r="N1214" t="e">
        <f t="shared" si="42"/>
        <v>#DIV/0!</v>
      </c>
    </row>
    <row r="1215" ht="18" customHeight="1" spans="1:14">
      <c r="A1215" s="22">
        <v>2220115</v>
      </c>
      <c r="B1215" s="29" t="s">
        <v>1865</v>
      </c>
      <c r="C1215" s="30">
        <v>0</v>
      </c>
      <c r="D1215" s="26">
        <v>0</v>
      </c>
      <c r="E1215" s="26">
        <v>0</v>
      </c>
      <c r="F1215" s="27"/>
      <c r="G1215" s="28">
        <v>-1</v>
      </c>
      <c r="H1215" s="29" t="s">
        <v>1866</v>
      </c>
      <c r="I1215" s="34">
        <v>277</v>
      </c>
      <c r="J1215" s="32">
        <v>2220115</v>
      </c>
      <c r="K1215" s="32" t="s">
        <v>1866</v>
      </c>
      <c r="L1215" s="32">
        <v>0</v>
      </c>
      <c r="M1215" s="32">
        <f>I1215-L1215</f>
        <v>277</v>
      </c>
      <c r="N1215">
        <f t="shared" si="42"/>
        <v>-1</v>
      </c>
    </row>
    <row r="1216" ht="18" customHeight="1" spans="1:14">
      <c r="A1216" s="22">
        <v>2220118</v>
      </c>
      <c r="B1216" s="29" t="s">
        <v>1867</v>
      </c>
      <c r="C1216" s="30">
        <v>0</v>
      </c>
      <c r="D1216" s="26">
        <v>0</v>
      </c>
      <c r="E1216" s="26">
        <v>0</v>
      </c>
      <c r="F1216" s="27"/>
      <c r="G1216" s="28"/>
      <c r="H1216" s="29" t="s">
        <v>1868</v>
      </c>
      <c r="I1216" s="34">
        <v>0</v>
      </c>
      <c r="J1216" s="32">
        <v>2220118</v>
      </c>
      <c r="K1216" s="32" t="s">
        <v>1868</v>
      </c>
      <c r="L1216" s="32">
        <v>0</v>
      </c>
      <c r="M1216" s="32">
        <f>I1216-L1216</f>
        <v>0</v>
      </c>
      <c r="N1216" t="e">
        <f t="shared" si="42"/>
        <v>#DIV/0!</v>
      </c>
    </row>
    <row r="1217" ht="18" customHeight="1" spans="1:14">
      <c r="A1217" s="22">
        <v>2220119</v>
      </c>
      <c r="B1217" s="29" t="s">
        <v>1869</v>
      </c>
      <c r="C1217" s="30">
        <v>0</v>
      </c>
      <c r="D1217" s="26">
        <v>0</v>
      </c>
      <c r="E1217" s="26">
        <v>0</v>
      </c>
      <c r="F1217" s="27"/>
      <c r="G1217" s="28"/>
      <c r="H1217" s="29" t="s">
        <v>1870</v>
      </c>
      <c r="I1217" s="34">
        <v>0</v>
      </c>
      <c r="J1217" s="32">
        <v>2220119</v>
      </c>
      <c r="K1217" s="32" t="s">
        <v>1870</v>
      </c>
      <c r="L1217" s="32">
        <v>0</v>
      </c>
      <c r="M1217" s="32">
        <f>I1217-L1217</f>
        <v>0</v>
      </c>
      <c r="N1217" t="e">
        <f t="shared" si="42"/>
        <v>#DIV/0!</v>
      </c>
    </row>
    <row r="1218" ht="18" customHeight="1" spans="1:14">
      <c r="A1218" s="22">
        <v>2220120</v>
      </c>
      <c r="B1218" s="29" t="s">
        <v>1871</v>
      </c>
      <c r="C1218" s="30">
        <v>0</v>
      </c>
      <c r="D1218" s="26">
        <v>0</v>
      </c>
      <c r="E1218" s="26">
        <v>0</v>
      </c>
      <c r="F1218" s="27"/>
      <c r="G1218" s="28"/>
      <c r="H1218" s="29" t="s">
        <v>1872</v>
      </c>
      <c r="I1218" s="34">
        <v>0</v>
      </c>
      <c r="J1218" s="32">
        <v>2220120</v>
      </c>
      <c r="K1218" s="32" t="s">
        <v>1872</v>
      </c>
      <c r="L1218" s="32">
        <v>0</v>
      </c>
      <c r="M1218" s="32">
        <f>I1218-L1218</f>
        <v>0</v>
      </c>
      <c r="N1218" t="e">
        <f t="shared" si="42"/>
        <v>#DIV/0!</v>
      </c>
    </row>
    <row r="1219" ht="18" customHeight="1" spans="1:14">
      <c r="A1219" s="22">
        <v>2220121</v>
      </c>
      <c r="B1219" s="29" t="s">
        <v>1873</v>
      </c>
      <c r="C1219" s="30">
        <v>0</v>
      </c>
      <c r="D1219" s="26">
        <v>0</v>
      </c>
      <c r="E1219" s="26">
        <v>0</v>
      </c>
      <c r="F1219" s="27"/>
      <c r="G1219" s="28"/>
      <c r="H1219" s="29" t="s">
        <v>1874</v>
      </c>
      <c r="I1219" s="34">
        <v>0</v>
      </c>
      <c r="J1219" s="32">
        <v>2220121</v>
      </c>
      <c r="K1219" s="32" t="s">
        <v>1874</v>
      </c>
      <c r="L1219" s="32">
        <v>0</v>
      </c>
      <c r="M1219" s="32">
        <f>I1219-L1219</f>
        <v>0</v>
      </c>
      <c r="N1219" t="e">
        <f t="shared" si="42"/>
        <v>#DIV/0!</v>
      </c>
    </row>
    <row r="1220" ht="18" customHeight="1" spans="1:14">
      <c r="A1220" s="22">
        <v>2220150</v>
      </c>
      <c r="B1220" s="29" t="s">
        <v>31</v>
      </c>
      <c r="C1220" s="30">
        <v>138.66</v>
      </c>
      <c r="D1220" s="26">
        <v>138.66</v>
      </c>
      <c r="E1220" s="26">
        <v>0</v>
      </c>
      <c r="F1220" s="27">
        <f>E1220/D1220</f>
        <v>0</v>
      </c>
      <c r="G1220" s="28"/>
      <c r="H1220" s="29" t="s">
        <v>32</v>
      </c>
      <c r="I1220" s="34">
        <v>0</v>
      </c>
      <c r="J1220" s="32">
        <v>2220150</v>
      </c>
      <c r="K1220" s="32" t="s">
        <v>32</v>
      </c>
      <c r="L1220" s="32">
        <v>0</v>
      </c>
      <c r="M1220" s="32">
        <f>I1220-L1220</f>
        <v>0</v>
      </c>
      <c r="N1220" t="e">
        <f t="shared" si="42"/>
        <v>#DIV/0!</v>
      </c>
    </row>
    <row r="1221" ht="18" customHeight="1" spans="1:14">
      <c r="A1221" s="22">
        <v>2220199</v>
      </c>
      <c r="B1221" s="29" t="s">
        <v>1875</v>
      </c>
      <c r="C1221" s="30">
        <v>156</v>
      </c>
      <c r="D1221" s="26">
        <v>156</v>
      </c>
      <c r="E1221" s="26">
        <v>422</v>
      </c>
      <c r="F1221" s="27">
        <f>E1221/D1221</f>
        <v>2.70512820512821</v>
      </c>
      <c r="G1221" s="28">
        <v>1.39772727272727</v>
      </c>
      <c r="H1221" s="29" t="s">
        <v>1876</v>
      </c>
      <c r="I1221" s="34">
        <v>176</v>
      </c>
      <c r="J1221" s="32">
        <v>2220199</v>
      </c>
      <c r="K1221" s="32" t="s">
        <v>1876</v>
      </c>
      <c r="L1221" s="32">
        <v>0</v>
      </c>
      <c r="M1221" s="32">
        <f>I1221-L1221</f>
        <v>176</v>
      </c>
      <c r="N1221">
        <f t="shared" ref="N1221:N1284" si="43">E1221/M1221-1</f>
        <v>1.39772727272727</v>
      </c>
    </row>
    <row r="1222" ht="18" customHeight="1" spans="1:14">
      <c r="A1222" s="22">
        <v>22203</v>
      </c>
      <c r="B1222" s="23" t="s">
        <v>1877</v>
      </c>
      <c r="C1222" s="24">
        <v>0</v>
      </c>
      <c r="D1222" s="25">
        <v>0</v>
      </c>
      <c r="E1222" s="26">
        <v>0</v>
      </c>
      <c r="F1222" s="27"/>
      <c r="G1222" s="28"/>
      <c r="H1222" s="23" t="s">
        <v>1878</v>
      </c>
      <c r="I1222" s="31">
        <f>SUM(I1223:I1227)</f>
        <v>0</v>
      </c>
      <c r="J1222" s="32">
        <v>22203</v>
      </c>
      <c r="K1222" s="32" t="s">
        <v>1878</v>
      </c>
      <c r="L1222" s="32">
        <v>0</v>
      </c>
      <c r="M1222" s="32">
        <f t="shared" ref="M1222:M1285" si="44">I1222-L1222</f>
        <v>0</v>
      </c>
      <c r="N1222" t="e">
        <f t="shared" si="43"/>
        <v>#DIV/0!</v>
      </c>
    </row>
    <row r="1223" ht="18" customHeight="1" spans="1:14">
      <c r="A1223" s="22">
        <v>2220301</v>
      </c>
      <c r="B1223" s="29" t="s">
        <v>1879</v>
      </c>
      <c r="C1223" s="30">
        <v>0</v>
      </c>
      <c r="D1223" s="26">
        <v>0</v>
      </c>
      <c r="E1223" s="26">
        <v>0</v>
      </c>
      <c r="F1223" s="27"/>
      <c r="G1223" s="28"/>
      <c r="H1223" s="29" t="s">
        <v>1880</v>
      </c>
      <c r="I1223" s="34">
        <v>0</v>
      </c>
      <c r="J1223" s="32">
        <v>2220301</v>
      </c>
      <c r="K1223" s="32" t="s">
        <v>1880</v>
      </c>
      <c r="L1223" s="32">
        <v>0</v>
      </c>
      <c r="M1223" s="32">
        <f t="shared" si="44"/>
        <v>0</v>
      </c>
      <c r="N1223" t="e">
        <f t="shared" si="43"/>
        <v>#DIV/0!</v>
      </c>
    </row>
    <row r="1224" ht="18" customHeight="1" spans="1:14">
      <c r="A1224" s="22">
        <v>2220303</v>
      </c>
      <c r="B1224" s="29" t="s">
        <v>1881</v>
      </c>
      <c r="C1224" s="30">
        <v>0</v>
      </c>
      <c r="D1224" s="26">
        <v>0</v>
      </c>
      <c r="E1224" s="26">
        <v>0</v>
      </c>
      <c r="F1224" s="27"/>
      <c r="G1224" s="28"/>
      <c r="H1224" s="29" t="s">
        <v>1882</v>
      </c>
      <c r="I1224" s="34">
        <v>0</v>
      </c>
      <c r="J1224" s="32">
        <v>2220303</v>
      </c>
      <c r="K1224" s="32" t="s">
        <v>1882</v>
      </c>
      <c r="L1224" s="32">
        <v>0</v>
      </c>
      <c r="M1224" s="32">
        <f t="shared" si="44"/>
        <v>0</v>
      </c>
      <c r="N1224" t="e">
        <f t="shared" si="43"/>
        <v>#DIV/0!</v>
      </c>
    </row>
    <row r="1225" ht="18" customHeight="1" spans="1:14">
      <c r="A1225" s="22">
        <v>2220304</v>
      </c>
      <c r="B1225" s="29" t="s">
        <v>1883</v>
      </c>
      <c r="C1225" s="30">
        <v>0</v>
      </c>
      <c r="D1225" s="26">
        <v>0</v>
      </c>
      <c r="E1225" s="26">
        <v>0</v>
      </c>
      <c r="F1225" s="27"/>
      <c r="G1225" s="28"/>
      <c r="H1225" s="29" t="s">
        <v>1884</v>
      </c>
      <c r="I1225" s="34">
        <v>0</v>
      </c>
      <c r="J1225" s="32">
        <v>2220304</v>
      </c>
      <c r="K1225" s="32" t="s">
        <v>1884</v>
      </c>
      <c r="L1225" s="32">
        <v>0</v>
      </c>
      <c r="M1225" s="32">
        <f t="shared" si="44"/>
        <v>0</v>
      </c>
      <c r="N1225" t="e">
        <f t="shared" si="43"/>
        <v>#DIV/0!</v>
      </c>
    </row>
    <row r="1226" ht="18" customHeight="1" spans="1:14">
      <c r="A1226" s="22">
        <v>2220305</v>
      </c>
      <c r="B1226" s="29" t="s">
        <v>1885</v>
      </c>
      <c r="C1226" s="30">
        <v>0</v>
      </c>
      <c r="D1226" s="26">
        <v>0</v>
      </c>
      <c r="E1226" s="26">
        <v>0</v>
      </c>
      <c r="F1226" s="27"/>
      <c r="G1226" s="28"/>
      <c r="H1226" s="29" t="s">
        <v>1886</v>
      </c>
      <c r="I1226" s="34">
        <v>0</v>
      </c>
      <c r="J1226" s="32">
        <v>2220305</v>
      </c>
      <c r="K1226" s="32" t="s">
        <v>1886</v>
      </c>
      <c r="L1226" s="32">
        <v>0</v>
      </c>
      <c r="M1226" s="32">
        <f t="shared" si="44"/>
        <v>0</v>
      </c>
      <c r="N1226" t="e">
        <f t="shared" si="43"/>
        <v>#DIV/0!</v>
      </c>
    </row>
    <row r="1227" ht="18" customHeight="1" spans="1:14">
      <c r="A1227" s="22">
        <v>2220399</v>
      </c>
      <c r="B1227" s="29" t="s">
        <v>1887</v>
      </c>
      <c r="C1227" s="30">
        <v>0</v>
      </c>
      <c r="D1227" s="26">
        <v>0</v>
      </c>
      <c r="E1227" s="26">
        <v>0</v>
      </c>
      <c r="F1227" s="27"/>
      <c r="G1227" s="28"/>
      <c r="H1227" s="29" t="s">
        <v>1888</v>
      </c>
      <c r="I1227" s="34">
        <v>0</v>
      </c>
      <c r="J1227" s="32">
        <v>2220399</v>
      </c>
      <c r="K1227" s="32" t="s">
        <v>1888</v>
      </c>
      <c r="L1227" s="32">
        <v>0</v>
      </c>
      <c r="M1227" s="32">
        <f t="shared" si="44"/>
        <v>0</v>
      </c>
      <c r="N1227" t="e">
        <f t="shared" si="43"/>
        <v>#DIV/0!</v>
      </c>
    </row>
    <row r="1228" ht="18" customHeight="1" spans="1:14">
      <c r="A1228" s="22">
        <v>22204</v>
      </c>
      <c r="B1228" s="23" t="s">
        <v>1889</v>
      </c>
      <c r="C1228" s="24">
        <v>25.97</v>
      </c>
      <c r="D1228" s="25">
        <v>25.97</v>
      </c>
      <c r="E1228" s="26">
        <v>27</v>
      </c>
      <c r="F1228" s="27">
        <f>E1228/D1228</f>
        <v>1.03966114747786</v>
      </c>
      <c r="G1228" s="28">
        <v>-0.578125</v>
      </c>
      <c r="H1228" s="23" t="s">
        <v>1890</v>
      </c>
      <c r="I1228" s="31">
        <f>SUM(I1229:I1233)</f>
        <v>64</v>
      </c>
      <c r="J1228" s="32">
        <v>22204</v>
      </c>
      <c r="K1228" s="32" t="s">
        <v>1890</v>
      </c>
      <c r="L1228" s="32">
        <v>0</v>
      </c>
      <c r="M1228" s="32">
        <f t="shared" si="44"/>
        <v>64</v>
      </c>
      <c r="N1228">
        <f t="shared" si="43"/>
        <v>-0.578125</v>
      </c>
    </row>
    <row r="1229" ht="18" customHeight="1" spans="1:14">
      <c r="A1229" s="22">
        <v>2220401</v>
      </c>
      <c r="B1229" s="29" t="s">
        <v>1891</v>
      </c>
      <c r="C1229" s="30">
        <v>0</v>
      </c>
      <c r="D1229" s="26">
        <v>0</v>
      </c>
      <c r="E1229" s="26">
        <v>0</v>
      </c>
      <c r="F1229" s="27"/>
      <c r="G1229" s="28"/>
      <c r="H1229" s="29" t="s">
        <v>1892</v>
      </c>
      <c r="I1229" s="34">
        <v>0</v>
      </c>
      <c r="J1229" s="32">
        <v>2220401</v>
      </c>
      <c r="K1229" s="32" t="s">
        <v>1892</v>
      </c>
      <c r="L1229" s="32">
        <v>0</v>
      </c>
      <c r="M1229" s="32">
        <f t="shared" si="44"/>
        <v>0</v>
      </c>
      <c r="N1229" t="e">
        <f t="shared" si="43"/>
        <v>#DIV/0!</v>
      </c>
    </row>
    <row r="1230" ht="18" customHeight="1" spans="1:14">
      <c r="A1230" s="22">
        <v>2220402</v>
      </c>
      <c r="B1230" s="29" t="s">
        <v>1893</v>
      </c>
      <c r="C1230" s="30">
        <v>0</v>
      </c>
      <c r="D1230" s="26">
        <v>0</v>
      </c>
      <c r="E1230" s="26">
        <v>0</v>
      </c>
      <c r="F1230" s="27"/>
      <c r="G1230" s="28"/>
      <c r="H1230" s="29" t="s">
        <v>1894</v>
      </c>
      <c r="I1230" s="34">
        <v>0</v>
      </c>
      <c r="J1230" s="32">
        <v>2220402</v>
      </c>
      <c r="K1230" s="32" t="s">
        <v>1894</v>
      </c>
      <c r="L1230" s="32">
        <v>0</v>
      </c>
      <c r="M1230" s="32">
        <f t="shared" si="44"/>
        <v>0</v>
      </c>
      <c r="N1230" t="e">
        <f t="shared" si="43"/>
        <v>#DIV/0!</v>
      </c>
    </row>
    <row r="1231" ht="18" customHeight="1" spans="1:14">
      <c r="A1231" s="22">
        <v>2220403</v>
      </c>
      <c r="B1231" s="29" t="s">
        <v>1895</v>
      </c>
      <c r="C1231" s="30">
        <v>0</v>
      </c>
      <c r="D1231" s="26">
        <v>0</v>
      </c>
      <c r="E1231" s="26">
        <v>0</v>
      </c>
      <c r="F1231" s="27"/>
      <c r="G1231" s="28"/>
      <c r="H1231" s="29" t="s">
        <v>1896</v>
      </c>
      <c r="I1231" s="34">
        <v>0</v>
      </c>
      <c r="J1231" s="32">
        <v>2220403</v>
      </c>
      <c r="K1231" s="32" t="s">
        <v>1896</v>
      </c>
      <c r="L1231" s="32">
        <v>0</v>
      </c>
      <c r="M1231" s="32">
        <f t="shared" si="44"/>
        <v>0</v>
      </c>
      <c r="N1231" t="e">
        <f t="shared" si="43"/>
        <v>#DIV/0!</v>
      </c>
    </row>
    <row r="1232" ht="18" customHeight="1" spans="1:14">
      <c r="A1232" s="22">
        <v>2220404</v>
      </c>
      <c r="B1232" s="29" t="s">
        <v>1897</v>
      </c>
      <c r="C1232" s="30">
        <v>0</v>
      </c>
      <c r="D1232" s="26">
        <v>0</v>
      </c>
      <c r="E1232" s="26">
        <v>0</v>
      </c>
      <c r="F1232" s="27"/>
      <c r="G1232" s="28"/>
      <c r="H1232" s="29" t="s">
        <v>1898</v>
      </c>
      <c r="I1232" s="34">
        <v>0</v>
      </c>
      <c r="J1232" s="32">
        <v>2220404</v>
      </c>
      <c r="K1232" s="32" t="s">
        <v>1898</v>
      </c>
      <c r="L1232" s="32">
        <v>0</v>
      </c>
      <c r="M1232" s="32">
        <f t="shared" si="44"/>
        <v>0</v>
      </c>
      <c r="N1232" t="e">
        <f t="shared" si="43"/>
        <v>#DIV/0!</v>
      </c>
    </row>
    <row r="1233" ht="18" customHeight="1" spans="1:14">
      <c r="A1233" s="22">
        <v>2220499</v>
      </c>
      <c r="B1233" s="29" t="s">
        <v>1899</v>
      </c>
      <c r="C1233" s="30">
        <v>25.97</v>
      </c>
      <c r="D1233" s="26">
        <v>25.97</v>
      </c>
      <c r="E1233" s="26">
        <v>27</v>
      </c>
      <c r="F1233" s="27">
        <f>E1233/D1233</f>
        <v>1.03966114747786</v>
      </c>
      <c r="G1233" s="28">
        <v>-0.578125</v>
      </c>
      <c r="H1233" s="29" t="s">
        <v>1900</v>
      </c>
      <c r="I1233" s="34">
        <v>64</v>
      </c>
      <c r="J1233" s="32">
        <v>2220499</v>
      </c>
      <c r="K1233" s="32" t="s">
        <v>1900</v>
      </c>
      <c r="L1233" s="32">
        <v>0</v>
      </c>
      <c r="M1233" s="32">
        <f t="shared" si="44"/>
        <v>64</v>
      </c>
      <c r="N1233">
        <f t="shared" si="43"/>
        <v>-0.578125</v>
      </c>
    </row>
    <row r="1234" ht="18" customHeight="1" spans="1:14">
      <c r="A1234" s="22">
        <v>22205</v>
      </c>
      <c r="B1234" s="23" t="s">
        <v>1901</v>
      </c>
      <c r="C1234" s="24">
        <v>82</v>
      </c>
      <c r="D1234" s="25">
        <v>82</v>
      </c>
      <c r="E1234" s="26">
        <v>457</v>
      </c>
      <c r="F1234" s="27">
        <f>E1234/D1234</f>
        <v>5.57317073170732</v>
      </c>
      <c r="G1234" s="28">
        <v>0.328488372093023</v>
      </c>
      <c r="H1234" s="23" t="s">
        <v>1902</v>
      </c>
      <c r="I1234" s="31">
        <f>SUM(I1235:I1246)</f>
        <v>344</v>
      </c>
      <c r="J1234" s="32">
        <v>22205</v>
      </c>
      <c r="K1234" s="32" t="s">
        <v>1902</v>
      </c>
      <c r="L1234" s="32">
        <v>0</v>
      </c>
      <c r="M1234" s="32">
        <f t="shared" si="44"/>
        <v>344</v>
      </c>
      <c r="N1234">
        <f t="shared" si="43"/>
        <v>0.328488372093023</v>
      </c>
    </row>
    <row r="1235" ht="18" customHeight="1" spans="1:14">
      <c r="A1235" s="22">
        <v>2220501</v>
      </c>
      <c r="B1235" s="29" t="s">
        <v>1903</v>
      </c>
      <c r="C1235" s="30">
        <v>0</v>
      </c>
      <c r="D1235" s="26">
        <v>0</v>
      </c>
      <c r="E1235" s="26">
        <v>0</v>
      </c>
      <c r="F1235" s="27"/>
      <c r="G1235" s="28"/>
      <c r="H1235" s="29" t="s">
        <v>1904</v>
      </c>
      <c r="I1235" s="34">
        <v>0</v>
      </c>
      <c r="J1235" s="32">
        <v>2220501</v>
      </c>
      <c r="K1235" s="32" t="s">
        <v>1904</v>
      </c>
      <c r="L1235" s="32">
        <v>0</v>
      </c>
      <c r="M1235" s="32">
        <f t="shared" si="44"/>
        <v>0</v>
      </c>
      <c r="N1235" t="e">
        <f t="shared" si="43"/>
        <v>#DIV/0!</v>
      </c>
    </row>
    <row r="1236" ht="18" customHeight="1" spans="1:14">
      <c r="A1236" s="22">
        <v>2220502</v>
      </c>
      <c r="B1236" s="29" t="s">
        <v>1905</v>
      </c>
      <c r="C1236" s="30">
        <v>0</v>
      </c>
      <c r="D1236" s="26">
        <v>0</v>
      </c>
      <c r="E1236" s="26">
        <v>0</v>
      </c>
      <c r="F1236" s="27"/>
      <c r="G1236" s="28"/>
      <c r="H1236" s="29" t="s">
        <v>1906</v>
      </c>
      <c r="I1236" s="34">
        <v>0</v>
      </c>
      <c r="J1236" s="32">
        <v>2220502</v>
      </c>
      <c r="K1236" s="32" t="s">
        <v>1906</v>
      </c>
      <c r="L1236" s="32">
        <v>0</v>
      </c>
      <c r="M1236" s="32">
        <f t="shared" si="44"/>
        <v>0</v>
      </c>
      <c r="N1236" t="e">
        <f t="shared" si="43"/>
        <v>#DIV/0!</v>
      </c>
    </row>
    <row r="1237" ht="18" customHeight="1" spans="1:14">
      <c r="A1237" s="22">
        <v>2220503</v>
      </c>
      <c r="B1237" s="29" t="s">
        <v>1907</v>
      </c>
      <c r="C1237" s="30">
        <v>0</v>
      </c>
      <c r="D1237" s="26">
        <v>0</v>
      </c>
      <c r="E1237" s="26">
        <v>0</v>
      </c>
      <c r="F1237" s="27"/>
      <c r="G1237" s="28"/>
      <c r="H1237" s="29" t="s">
        <v>1908</v>
      </c>
      <c r="I1237" s="34">
        <v>0</v>
      </c>
      <c r="J1237" s="32">
        <v>2220503</v>
      </c>
      <c r="K1237" s="32" t="s">
        <v>1908</v>
      </c>
      <c r="L1237" s="32">
        <v>0</v>
      </c>
      <c r="M1237" s="32">
        <f t="shared" si="44"/>
        <v>0</v>
      </c>
      <c r="N1237" t="e">
        <f t="shared" si="43"/>
        <v>#DIV/0!</v>
      </c>
    </row>
    <row r="1238" ht="18" customHeight="1" spans="1:14">
      <c r="A1238" s="22">
        <v>2220504</v>
      </c>
      <c r="B1238" s="29" t="s">
        <v>1909</v>
      </c>
      <c r="C1238" s="30">
        <v>0</v>
      </c>
      <c r="D1238" s="26">
        <v>0</v>
      </c>
      <c r="E1238" s="26">
        <v>0</v>
      </c>
      <c r="F1238" s="27"/>
      <c r="G1238" s="28"/>
      <c r="H1238" s="29" t="s">
        <v>1910</v>
      </c>
      <c r="I1238" s="34">
        <v>0</v>
      </c>
      <c r="J1238" s="32">
        <v>2220504</v>
      </c>
      <c r="K1238" s="32" t="s">
        <v>1910</v>
      </c>
      <c r="L1238" s="32">
        <v>0</v>
      </c>
      <c r="M1238" s="32">
        <f t="shared" si="44"/>
        <v>0</v>
      </c>
      <c r="N1238" t="e">
        <f t="shared" si="43"/>
        <v>#DIV/0!</v>
      </c>
    </row>
    <row r="1239" ht="18" customHeight="1" spans="1:14">
      <c r="A1239" s="22">
        <v>2220505</v>
      </c>
      <c r="B1239" s="29" t="s">
        <v>1911</v>
      </c>
      <c r="C1239" s="30">
        <v>0</v>
      </c>
      <c r="D1239" s="26">
        <v>0</v>
      </c>
      <c r="E1239" s="26">
        <v>0</v>
      </c>
      <c r="F1239" s="27"/>
      <c r="G1239" s="28"/>
      <c r="H1239" s="29" t="s">
        <v>1912</v>
      </c>
      <c r="I1239" s="34">
        <v>0</v>
      </c>
      <c r="J1239" s="32">
        <v>2220505</v>
      </c>
      <c r="K1239" s="32" t="s">
        <v>1912</v>
      </c>
      <c r="L1239" s="32">
        <v>0</v>
      </c>
      <c r="M1239" s="32">
        <f t="shared" si="44"/>
        <v>0</v>
      </c>
      <c r="N1239" t="e">
        <f t="shared" si="43"/>
        <v>#DIV/0!</v>
      </c>
    </row>
    <row r="1240" ht="18" customHeight="1" spans="1:14">
      <c r="A1240" s="22">
        <v>2220506</v>
      </c>
      <c r="B1240" s="29" t="s">
        <v>1913</v>
      </c>
      <c r="C1240" s="30">
        <v>0</v>
      </c>
      <c r="D1240" s="26">
        <v>0</v>
      </c>
      <c r="E1240" s="26">
        <v>0</v>
      </c>
      <c r="F1240" s="27"/>
      <c r="G1240" s="28"/>
      <c r="H1240" s="29" t="s">
        <v>1914</v>
      </c>
      <c r="I1240" s="34">
        <v>0</v>
      </c>
      <c r="J1240" s="32">
        <v>2220506</v>
      </c>
      <c r="K1240" s="32" t="s">
        <v>1914</v>
      </c>
      <c r="L1240" s="32">
        <v>0</v>
      </c>
      <c r="M1240" s="32">
        <f t="shared" si="44"/>
        <v>0</v>
      </c>
      <c r="N1240" t="e">
        <f t="shared" si="43"/>
        <v>#DIV/0!</v>
      </c>
    </row>
    <row r="1241" ht="18" customHeight="1" spans="1:14">
      <c r="A1241" s="22">
        <v>2220507</v>
      </c>
      <c r="B1241" s="29" t="s">
        <v>1915</v>
      </c>
      <c r="C1241" s="30">
        <v>0</v>
      </c>
      <c r="D1241" s="26">
        <v>0</v>
      </c>
      <c r="E1241" s="26">
        <v>0</v>
      </c>
      <c r="F1241" s="27"/>
      <c r="G1241" s="28"/>
      <c r="H1241" s="29" t="s">
        <v>1916</v>
      </c>
      <c r="I1241" s="34">
        <v>0</v>
      </c>
      <c r="J1241" s="32">
        <v>2220507</v>
      </c>
      <c r="K1241" s="32" t="s">
        <v>1916</v>
      </c>
      <c r="L1241" s="32">
        <v>0</v>
      </c>
      <c r="M1241" s="32">
        <f t="shared" si="44"/>
        <v>0</v>
      </c>
      <c r="N1241" t="e">
        <f t="shared" si="43"/>
        <v>#DIV/0!</v>
      </c>
    </row>
    <row r="1242" ht="18" customHeight="1" spans="1:14">
      <c r="A1242" s="22">
        <v>2220508</v>
      </c>
      <c r="B1242" s="29" t="s">
        <v>1917</v>
      </c>
      <c r="C1242" s="30">
        <v>0</v>
      </c>
      <c r="D1242" s="26">
        <v>0</v>
      </c>
      <c r="E1242" s="26">
        <v>0</v>
      </c>
      <c r="F1242" s="27"/>
      <c r="G1242" s="28"/>
      <c r="H1242" s="29" t="s">
        <v>1918</v>
      </c>
      <c r="I1242" s="34">
        <v>0</v>
      </c>
      <c r="J1242" s="32">
        <v>2220508</v>
      </c>
      <c r="K1242" s="32" t="s">
        <v>1918</v>
      </c>
      <c r="L1242" s="32">
        <v>0</v>
      </c>
      <c r="M1242" s="32">
        <f t="shared" si="44"/>
        <v>0</v>
      </c>
      <c r="N1242" t="e">
        <f t="shared" si="43"/>
        <v>#DIV/0!</v>
      </c>
    </row>
    <row r="1243" ht="18" customHeight="1" spans="1:14">
      <c r="A1243" s="22">
        <v>2220509</v>
      </c>
      <c r="B1243" s="29" t="s">
        <v>1919</v>
      </c>
      <c r="C1243" s="30">
        <v>0</v>
      </c>
      <c r="D1243" s="26">
        <v>0</v>
      </c>
      <c r="E1243" s="26">
        <v>0</v>
      </c>
      <c r="F1243" s="27"/>
      <c r="G1243" s="28"/>
      <c r="H1243" s="29" t="s">
        <v>1920</v>
      </c>
      <c r="I1243" s="34">
        <v>0</v>
      </c>
      <c r="J1243" s="32">
        <v>2220509</v>
      </c>
      <c r="K1243" s="32" t="s">
        <v>1920</v>
      </c>
      <c r="L1243" s="32">
        <v>0</v>
      </c>
      <c r="M1243" s="32">
        <f t="shared" si="44"/>
        <v>0</v>
      </c>
      <c r="N1243" t="e">
        <f t="shared" si="43"/>
        <v>#DIV/0!</v>
      </c>
    </row>
    <row r="1244" ht="18" customHeight="1" spans="1:14">
      <c r="A1244" s="22">
        <v>2220510</v>
      </c>
      <c r="B1244" s="29" t="s">
        <v>1921</v>
      </c>
      <c r="C1244" s="30">
        <v>0</v>
      </c>
      <c r="D1244" s="26">
        <v>0</v>
      </c>
      <c r="E1244" s="26">
        <v>0</v>
      </c>
      <c r="F1244" s="27"/>
      <c r="G1244" s="28"/>
      <c r="H1244" s="29" t="s">
        <v>1922</v>
      </c>
      <c r="I1244" s="34">
        <v>0</v>
      </c>
      <c r="J1244" s="32">
        <v>2220510</v>
      </c>
      <c r="K1244" s="32" t="s">
        <v>1922</v>
      </c>
      <c r="L1244" s="32">
        <v>0</v>
      </c>
      <c r="M1244" s="32">
        <f t="shared" si="44"/>
        <v>0</v>
      </c>
      <c r="N1244" t="e">
        <f t="shared" si="43"/>
        <v>#DIV/0!</v>
      </c>
    </row>
    <row r="1245" ht="18" customHeight="1" spans="1:14">
      <c r="A1245" s="22">
        <v>2220511</v>
      </c>
      <c r="B1245" s="29" t="s">
        <v>1923</v>
      </c>
      <c r="C1245" s="30">
        <v>82</v>
      </c>
      <c r="D1245" s="26">
        <v>82</v>
      </c>
      <c r="E1245" s="26">
        <v>457</v>
      </c>
      <c r="F1245" s="27">
        <f>E1245/D1245</f>
        <v>5.57317073170732</v>
      </c>
      <c r="G1245" s="28">
        <v>0.328488372093023</v>
      </c>
      <c r="H1245" s="29" t="s">
        <v>1924</v>
      </c>
      <c r="I1245" s="34">
        <v>344</v>
      </c>
      <c r="J1245" s="32">
        <v>2220511</v>
      </c>
      <c r="K1245" s="32" t="s">
        <v>1924</v>
      </c>
      <c r="L1245" s="32">
        <v>0</v>
      </c>
      <c r="M1245" s="32">
        <f t="shared" si="44"/>
        <v>344</v>
      </c>
      <c r="N1245">
        <f t="shared" si="43"/>
        <v>0.328488372093023</v>
      </c>
    </row>
    <row r="1246" ht="18" customHeight="1" spans="1:14">
      <c r="A1246" s="22">
        <v>2220599</v>
      </c>
      <c r="B1246" s="29" t="s">
        <v>1925</v>
      </c>
      <c r="C1246" s="30">
        <v>0</v>
      </c>
      <c r="D1246" s="26">
        <v>0</v>
      </c>
      <c r="E1246" s="26">
        <v>0</v>
      </c>
      <c r="F1246" s="27"/>
      <c r="G1246" s="28"/>
      <c r="H1246" s="29" t="s">
        <v>1926</v>
      </c>
      <c r="I1246" s="34">
        <v>0</v>
      </c>
      <c r="J1246" s="32">
        <v>2220599</v>
      </c>
      <c r="K1246" s="32" t="s">
        <v>1926</v>
      </c>
      <c r="L1246" s="32">
        <v>0</v>
      </c>
      <c r="M1246" s="32">
        <f t="shared" si="44"/>
        <v>0</v>
      </c>
      <c r="N1246" t="e">
        <f t="shared" si="43"/>
        <v>#DIV/0!</v>
      </c>
    </row>
    <row r="1247" ht="18" customHeight="1" spans="1:14">
      <c r="A1247" s="22">
        <v>224</v>
      </c>
      <c r="B1247" s="23" t="s">
        <v>1927</v>
      </c>
      <c r="C1247" s="24">
        <v>3981</v>
      </c>
      <c r="D1247" s="25">
        <v>3981</v>
      </c>
      <c r="E1247" s="26">
        <v>4264</v>
      </c>
      <c r="F1247" s="27">
        <f>E1247/D1247</f>
        <v>1.07108766641547</v>
      </c>
      <c r="G1247" s="28">
        <v>0.283564118001204</v>
      </c>
      <c r="H1247" s="23" t="s">
        <v>1928</v>
      </c>
      <c r="I1247" s="31">
        <f>I1248+I1259+I1266+I1274+I1287+I1291+I1295</f>
        <v>3322</v>
      </c>
      <c r="J1247" s="32">
        <v>224</v>
      </c>
      <c r="K1247" s="32" t="s">
        <v>1928</v>
      </c>
      <c r="L1247" s="32">
        <v>0</v>
      </c>
      <c r="M1247" s="32">
        <f t="shared" si="44"/>
        <v>3322</v>
      </c>
      <c r="N1247">
        <f t="shared" si="43"/>
        <v>0.283564118001204</v>
      </c>
    </row>
    <row r="1248" ht="18" customHeight="1" spans="1:14">
      <c r="A1248" s="22">
        <v>22401</v>
      </c>
      <c r="B1248" s="23" t="s">
        <v>1929</v>
      </c>
      <c r="C1248" s="24">
        <v>927.41</v>
      </c>
      <c r="D1248" s="25">
        <v>927.41</v>
      </c>
      <c r="E1248" s="26">
        <v>1027</v>
      </c>
      <c r="F1248" s="27">
        <f>E1248/D1248</f>
        <v>1.10738508318867</v>
      </c>
      <c r="G1248" s="28">
        <v>0.12363238512035</v>
      </c>
      <c r="H1248" s="23" t="s">
        <v>1930</v>
      </c>
      <c r="I1248" s="31">
        <f>SUM(I1249:I1258)</f>
        <v>914</v>
      </c>
      <c r="J1248" s="32">
        <v>22401</v>
      </c>
      <c r="K1248" s="32" t="s">
        <v>1930</v>
      </c>
      <c r="L1248" s="32">
        <v>0</v>
      </c>
      <c r="M1248" s="32">
        <f t="shared" si="44"/>
        <v>914</v>
      </c>
      <c r="N1248">
        <f t="shared" si="43"/>
        <v>0.12363238512035</v>
      </c>
    </row>
    <row r="1249" ht="18" customHeight="1" spans="1:14">
      <c r="A1249" s="22">
        <v>2240101</v>
      </c>
      <c r="B1249" s="29" t="s">
        <v>13</v>
      </c>
      <c r="C1249" s="30">
        <v>587.41</v>
      </c>
      <c r="D1249" s="26">
        <v>587.41</v>
      </c>
      <c r="E1249" s="26">
        <v>576</v>
      </c>
      <c r="F1249" s="27">
        <f>E1249/D1249</f>
        <v>0.980575747774127</v>
      </c>
      <c r="G1249" s="28">
        <v>0.0176678445229681</v>
      </c>
      <c r="H1249" s="29" t="s">
        <v>14</v>
      </c>
      <c r="I1249" s="34">
        <v>566</v>
      </c>
      <c r="J1249" s="32">
        <v>2240101</v>
      </c>
      <c r="K1249" s="32" t="s">
        <v>14</v>
      </c>
      <c r="L1249" s="32">
        <v>0</v>
      </c>
      <c r="M1249" s="32">
        <f t="shared" si="44"/>
        <v>566</v>
      </c>
      <c r="N1249">
        <f t="shared" si="43"/>
        <v>0.0176678445229681</v>
      </c>
    </row>
    <row r="1250" ht="18" customHeight="1" spans="1:14">
      <c r="A1250" s="22">
        <v>2240102</v>
      </c>
      <c r="B1250" s="29" t="s">
        <v>15</v>
      </c>
      <c r="C1250" s="30">
        <v>0</v>
      </c>
      <c r="D1250" s="26">
        <v>0</v>
      </c>
      <c r="E1250" s="26">
        <v>0</v>
      </c>
      <c r="F1250" s="27"/>
      <c r="G1250" s="28"/>
      <c r="H1250" s="29" t="s">
        <v>16</v>
      </c>
      <c r="I1250" s="34">
        <v>0</v>
      </c>
      <c r="J1250" s="32">
        <v>2240102</v>
      </c>
      <c r="K1250" s="32" t="s">
        <v>16</v>
      </c>
      <c r="L1250" s="32">
        <v>0</v>
      </c>
      <c r="M1250" s="32">
        <f t="shared" si="44"/>
        <v>0</v>
      </c>
      <c r="N1250" t="e">
        <f t="shared" si="43"/>
        <v>#DIV/0!</v>
      </c>
    </row>
    <row r="1251" ht="18" customHeight="1" spans="1:14">
      <c r="A1251" s="22">
        <v>2240103</v>
      </c>
      <c r="B1251" s="29" t="s">
        <v>17</v>
      </c>
      <c r="C1251" s="30">
        <v>0</v>
      </c>
      <c r="D1251" s="26">
        <v>0</v>
      </c>
      <c r="E1251" s="26">
        <v>0</v>
      </c>
      <c r="F1251" s="27"/>
      <c r="G1251" s="28"/>
      <c r="H1251" s="29" t="s">
        <v>18</v>
      </c>
      <c r="I1251" s="34">
        <v>0</v>
      </c>
      <c r="J1251" s="32">
        <v>2240103</v>
      </c>
      <c r="K1251" s="32" t="s">
        <v>18</v>
      </c>
      <c r="L1251" s="32">
        <v>0</v>
      </c>
      <c r="M1251" s="32">
        <f t="shared" si="44"/>
        <v>0</v>
      </c>
      <c r="N1251" t="e">
        <f t="shared" si="43"/>
        <v>#DIV/0!</v>
      </c>
    </row>
    <row r="1252" ht="18" customHeight="1" spans="1:14">
      <c r="A1252" s="22">
        <v>2240104</v>
      </c>
      <c r="B1252" s="29" t="s">
        <v>1931</v>
      </c>
      <c r="C1252" s="30">
        <v>0</v>
      </c>
      <c r="D1252" s="26">
        <v>0</v>
      </c>
      <c r="E1252" s="26">
        <v>0</v>
      </c>
      <c r="F1252" s="27"/>
      <c r="G1252" s="28">
        <v>-1</v>
      </c>
      <c r="H1252" s="29" t="s">
        <v>1932</v>
      </c>
      <c r="I1252" s="34">
        <v>32</v>
      </c>
      <c r="J1252" s="32">
        <v>2240104</v>
      </c>
      <c r="K1252" s="32" t="s">
        <v>1932</v>
      </c>
      <c r="L1252" s="32">
        <v>0</v>
      </c>
      <c r="M1252" s="32">
        <f t="shared" si="44"/>
        <v>32</v>
      </c>
      <c r="N1252">
        <f t="shared" si="43"/>
        <v>-1</v>
      </c>
    </row>
    <row r="1253" ht="18" customHeight="1" spans="1:14">
      <c r="A1253" s="22">
        <v>2240105</v>
      </c>
      <c r="B1253" s="29" t="s">
        <v>1933</v>
      </c>
      <c r="C1253" s="30">
        <v>0</v>
      </c>
      <c r="D1253" s="26">
        <v>0</v>
      </c>
      <c r="E1253" s="26">
        <v>0</v>
      </c>
      <c r="F1253" s="27"/>
      <c r="G1253" s="28"/>
      <c r="H1253" s="29" t="s">
        <v>1934</v>
      </c>
      <c r="I1253" s="34">
        <v>0</v>
      </c>
      <c r="J1253" s="32">
        <v>2240105</v>
      </c>
      <c r="K1253" s="32" t="s">
        <v>1934</v>
      </c>
      <c r="L1253" s="32">
        <v>0</v>
      </c>
      <c r="M1253" s="32">
        <f t="shared" si="44"/>
        <v>0</v>
      </c>
      <c r="N1253" t="e">
        <f t="shared" si="43"/>
        <v>#DIV/0!</v>
      </c>
    </row>
    <row r="1254" ht="18" customHeight="1" spans="1:14">
      <c r="A1254" s="22">
        <v>2240106</v>
      </c>
      <c r="B1254" s="29" t="s">
        <v>1935</v>
      </c>
      <c r="C1254" s="30">
        <v>340</v>
      </c>
      <c r="D1254" s="26">
        <v>340</v>
      </c>
      <c r="E1254" s="26">
        <v>451</v>
      </c>
      <c r="F1254" s="27">
        <f>E1254/D1254</f>
        <v>1.32647058823529</v>
      </c>
      <c r="G1254" s="28">
        <v>0.695488721804511</v>
      </c>
      <c r="H1254" s="29" t="s">
        <v>1936</v>
      </c>
      <c r="I1254" s="34">
        <v>266</v>
      </c>
      <c r="J1254" s="32">
        <v>2240106</v>
      </c>
      <c r="K1254" s="32" t="s">
        <v>1936</v>
      </c>
      <c r="L1254" s="32">
        <v>0</v>
      </c>
      <c r="M1254" s="32">
        <f t="shared" si="44"/>
        <v>266</v>
      </c>
      <c r="N1254">
        <f t="shared" si="43"/>
        <v>0.695488721804511</v>
      </c>
    </row>
    <row r="1255" ht="18" customHeight="1" spans="1:14">
      <c r="A1255" s="22">
        <v>2240108</v>
      </c>
      <c r="B1255" s="29" t="s">
        <v>1937</v>
      </c>
      <c r="C1255" s="30">
        <v>0</v>
      </c>
      <c r="D1255" s="26">
        <v>0</v>
      </c>
      <c r="E1255" s="26">
        <v>0</v>
      </c>
      <c r="F1255" s="27"/>
      <c r="G1255" s="28"/>
      <c r="H1255" s="29" t="s">
        <v>1938</v>
      </c>
      <c r="I1255" s="34">
        <v>0</v>
      </c>
      <c r="J1255" s="32">
        <v>2240108</v>
      </c>
      <c r="K1255" s="32" t="s">
        <v>1938</v>
      </c>
      <c r="L1255" s="32">
        <v>0</v>
      </c>
      <c r="M1255" s="32">
        <f t="shared" si="44"/>
        <v>0</v>
      </c>
      <c r="N1255" t="e">
        <f t="shared" si="43"/>
        <v>#DIV/0!</v>
      </c>
    </row>
    <row r="1256" ht="18" customHeight="1" spans="1:14">
      <c r="A1256" s="22">
        <v>2240109</v>
      </c>
      <c r="B1256" s="29" t="s">
        <v>1939</v>
      </c>
      <c r="C1256" s="30">
        <v>0</v>
      </c>
      <c r="D1256" s="26">
        <v>0</v>
      </c>
      <c r="E1256" s="26">
        <v>0</v>
      </c>
      <c r="F1256" s="27"/>
      <c r="G1256" s="28"/>
      <c r="H1256" s="29" t="s">
        <v>1940</v>
      </c>
      <c r="I1256" s="34">
        <v>0</v>
      </c>
      <c r="J1256" s="32">
        <v>2240109</v>
      </c>
      <c r="K1256" s="32" t="s">
        <v>1940</v>
      </c>
      <c r="L1256" s="32">
        <v>0</v>
      </c>
      <c r="M1256" s="32">
        <f t="shared" si="44"/>
        <v>0</v>
      </c>
      <c r="N1256" t="e">
        <f t="shared" si="43"/>
        <v>#DIV/0!</v>
      </c>
    </row>
    <row r="1257" ht="18" customHeight="1" spans="1:14">
      <c r="A1257" s="22">
        <v>2240150</v>
      </c>
      <c r="B1257" s="29" t="s">
        <v>31</v>
      </c>
      <c r="C1257" s="30">
        <v>0</v>
      </c>
      <c r="D1257" s="26">
        <v>0</v>
      </c>
      <c r="E1257" s="26">
        <v>0</v>
      </c>
      <c r="F1257" s="27"/>
      <c r="G1257" s="28"/>
      <c r="H1257" s="29" t="s">
        <v>32</v>
      </c>
      <c r="I1257" s="34">
        <v>0</v>
      </c>
      <c r="J1257" s="32">
        <v>2240150</v>
      </c>
      <c r="K1257" s="32" t="s">
        <v>32</v>
      </c>
      <c r="L1257" s="32">
        <v>0</v>
      </c>
      <c r="M1257" s="32">
        <f t="shared" si="44"/>
        <v>0</v>
      </c>
      <c r="N1257" t="e">
        <f t="shared" si="43"/>
        <v>#DIV/0!</v>
      </c>
    </row>
    <row r="1258" ht="18" customHeight="1" spans="1:14">
      <c r="A1258" s="22">
        <v>2240199</v>
      </c>
      <c r="B1258" s="29" t="s">
        <v>1941</v>
      </c>
      <c r="C1258" s="30">
        <v>0</v>
      </c>
      <c r="D1258" s="26">
        <v>0</v>
      </c>
      <c r="E1258" s="26">
        <v>0</v>
      </c>
      <c r="F1258" s="27"/>
      <c r="G1258" s="28">
        <v>-1</v>
      </c>
      <c r="H1258" s="29" t="s">
        <v>1942</v>
      </c>
      <c r="I1258" s="34">
        <v>50</v>
      </c>
      <c r="J1258" s="32">
        <v>2240199</v>
      </c>
      <c r="K1258" s="32" t="s">
        <v>1942</v>
      </c>
      <c r="L1258" s="32">
        <v>0</v>
      </c>
      <c r="M1258" s="32">
        <f t="shared" si="44"/>
        <v>50</v>
      </c>
      <c r="N1258">
        <f t="shared" si="43"/>
        <v>-1</v>
      </c>
    </row>
    <row r="1259" ht="18" customHeight="1" spans="1:14">
      <c r="A1259" s="22">
        <v>22402</v>
      </c>
      <c r="B1259" s="23" t="s">
        <v>1943</v>
      </c>
      <c r="C1259" s="24">
        <v>2997.7</v>
      </c>
      <c r="D1259" s="25">
        <v>2997.7</v>
      </c>
      <c r="E1259" s="26">
        <v>2732</v>
      </c>
      <c r="F1259" s="27">
        <f>E1259/D1259</f>
        <v>0.911365380124762</v>
      </c>
      <c r="G1259" s="28">
        <v>0.23956442831216</v>
      </c>
      <c r="H1259" s="23" t="s">
        <v>1944</v>
      </c>
      <c r="I1259" s="31">
        <f>SUM(I1260:I1265)</f>
        <v>2204</v>
      </c>
      <c r="J1259" s="32">
        <v>22402</v>
      </c>
      <c r="K1259" s="32" t="s">
        <v>1944</v>
      </c>
      <c r="L1259" s="32">
        <v>0</v>
      </c>
      <c r="M1259" s="32">
        <f t="shared" si="44"/>
        <v>2204</v>
      </c>
      <c r="N1259">
        <f t="shared" si="43"/>
        <v>0.23956442831216</v>
      </c>
    </row>
    <row r="1260" ht="18" customHeight="1" spans="1:14">
      <c r="A1260" s="22">
        <v>2240201</v>
      </c>
      <c r="B1260" s="29" t="s">
        <v>13</v>
      </c>
      <c r="C1260" s="30">
        <v>0</v>
      </c>
      <c r="D1260" s="26">
        <v>0</v>
      </c>
      <c r="E1260" s="26">
        <v>0</v>
      </c>
      <c r="F1260" s="27"/>
      <c r="G1260" s="28"/>
      <c r="H1260" s="29" t="s">
        <v>14</v>
      </c>
      <c r="I1260" s="34">
        <v>0</v>
      </c>
      <c r="J1260" s="32">
        <v>2240201</v>
      </c>
      <c r="K1260" s="32" t="s">
        <v>14</v>
      </c>
      <c r="L1260" s="32">
        <v>0</v>
      </c>
      <c r="M1260" s="32">
        <f t="shared" si="44"/>
        <v>0</v>
      </c>
      <c r="N1260" t="e">
        <f t="shared" si="43"/>
        <v>#DIV/0!</v>
      </c>
    </row>
    <row r="1261" ht="18" customHeight="1" spans="1:14">
      <c r="A1261" s="22">
        <v>2240202</v>
      </c>
      <c r="B1261" s="29" t="s">
        <v>15</v>
      </c>
      <c r="C1261" s="30">
        <v>0</v>
      </c>
      <c r="D1261" s="26">
        <v>0</v>
      </c>
      <c r="E1261" s="26">
        <v>0</v>
      </c>
      <c r="F1261" s="27"/>
      <c r="G1261" s="28"/>
      <c r="H1261" s="29" t="s">
        <v>16</v>
      </c>
      <c r="I1261" s="34">
        <v>0</v>
      </c>
      <c r="J1261" s="32">
        <v>2240202</v>
      </c>
      <c r="K1261" s="32" t="s">
        <v>16</v>
      </c>
      <c r="L1261" s="32">
        <v>0</v>
      </c>
      <c r="M1261" s="32">
        <f t="shared" si="44"/>
        <v>0</v>
      </c>
      <c r="N1261" t="e">
        <f t="shared" si="43"/>
        <v>#DIV/0!</v>
      </c>
    </row>
    <row r="1262" ht="18" customHeight="1" spans="1:14">
      <c r="A1262" s="22">
        <v>2240203</v>
      </c>
      <c r="B1262" s="29" t="s">
        <v>17</v>
      </c>
      <c r="C1262" s="30">
        <v>0</v>
      </c>
      <c r="D1262" s="26">
        <v>0</v>
      </c>
      <c r="E1262" s="26">
        <v>0</v>
      </c>
      <c r="F1262" s="27"/>
      <c r="G1262" s="28"/>
      <c r="H1262" s="29" t="s">
        <v>18</v>
      </c>
      <c r="I1262" s="34">
        <v>0</v>
      </c>
      <c r="J1262" s="32">
        <v>2240203</v>
      </c>
      <c r="K1262" s="32" t="s">
        <v>18</v>
      </c>
      <c r="L1262" s="32">
        <v>0</v>
      </c>
      <c r="M1262" s="32">
        <f t="shared" si="44"/>
        <v>0</v>
      </c>
      <c r="N1262" t="e">
        <f t="shared" si="43"/>
        <v>#DIV/0!</v>
      </c>
    </row>
    <row r="1263" ht="18" customHeight="1" spans="1:14">
      <c r="A1263" s="22">
        <v>2240204</v>
      </c>
      <c r="B1263" s="29" t="s">
        <v>1945</v>
      </c>
      <c r="C1263" s="30">
        <v>2997.7</v>
      </c>
      <c r="D1263" s="26">
        <v>2997.7</v>
      </c>
      <c r="E1263" s="26">
        <v>2732</v>
      </c>
      <c r="F1263" s="27">
        <f>E1263/D1263</f>
        <v>0.911365380124762</v>
      </c>
      <c r="G1263" s="28">
        <v>0.23956442831216</v>
      </c>
      <c r="H1263" s="29" t="s">
        <v>1946</v>
      </c>
      <c r="I1263" s="34">
        <v>2204</v>
      </c>
      <c r="J1263" s="32">
        <v>2240204</v>
      </c>
      <c r="K1263" s="32" t="s">
        <v>1946</v>
      </c>
      <c r="L1263" s="32">
        <v>0</v>
      </c>
      <c r="M1263" s="32">
        <f t="shared" si="44"/>
        <v>2204</v>
      </c>
      <c r="N1263">
        <f t="shared" si="43"/>
        <v>0.23956442831216</v>
      </c>
    </row>
    <row r="1264" ht="18" customHeight="1" spans="1:14">
      <c r="A1264" s="22">
        <v>2240250</v>
      </c>
      <c r="B1264" s="29" t="s">
        <v>31</v>
      </c>
      <c r="C1264" s="30">
        <v>0</v>
      </c>
      <c r="D1264" s="26">
        <v>0</v>
      </c>
      <c r="E1264" s="26">
        <v>0</v>
      </c>
      <c r="F1264" s="27"/>
      <c r="G1264" s="28"/>
      <c r="N1264" t="e">
        <f t="shared" si="43"/>
        <v>#DIV/0!</v>
      </c>
    </row>
    <row r="1265" ht="18" customHeight="1" spans="1:14">
      <c r="A1265" s="22">
        <v>2240299</v>
      </c>
      <c r="B1265" s="29" t="s">
        <v>1947</v>
      </c>
      <c r="C1265" s="30">
        <v>0</v>
      </c>
      <c r="D1265" s="26">
        <v>0</v>
      </c>
      <c r="E1265" s="26">
        <v>0</v>
      </c>
      <c r="F1265" s="27"/>
      <c r="G1265" s="28"/>
      <c r="H1265" s="29" t="s">
        <v>1948</v>
      </c>
      <c r="I1265" s="34">
        <v>0</v>
      </c>
      <c r="J1265" s="32">
        <v>2240299</v>
      </c>
      <c r="K1265" s="32" t="s">
        <v>1948</v>
      </c>
      <c r="L1265" s="32">
        <v>0</v>
      </c>
      <c r="M1265" s="32">
        <f>I1265-L1265</f>
        <v>0</v>
      </c>
      <c r="N1265" t="e">
        <f t="shared" si="43"/>
        <v>#DIV/0!</v>
      </c>
    </row>
    <row r="1266" ht="18" customHeight="1" spans="1:14">
      <c r="A1266" s="22">
        <v>22404</v>
      </c>
      <c r="B1266" s="23" t="s">
        <v>1949</v>
      </c>
      <c r="C1266" s="24">
        <v>49</v>
      </c>
      <c r="D1266" s="25">
        <v>49</v>
      </c>
      <c r="E1266" s="26">
        <v>20</v>
      </c>
      <c r="F1266" s="27">
        <f>E1266/D1266</f>
        <v>0.408163265306122</v>
      </c>
      <c r="G1266" s="28">
        <v>-0.310344827586207</v>
      </c>
      <c r="H1266" s="23" t="s">
        <v>1950</v>
      </c>
      <c r="I1266" s="31">
        <f>SUM(I1267:I1273)</f>
        <v>29</v>
      </c>
      <c r="J1266" s="32">
        <v>22404</v>
      </c>
      <c r="K1266" s="32" t="s">
        <v>1950</v>
      </c>
      <c r="L1266" s="32">
        <v>0</v>
      </c>
      <c r="M1266" s="32">
        <f>I1266-L1266</f>
        <v>29</v>
      </c>
      <c r="N1266">
        <f t="shared" si="43"/>
        <v>-0.310344827586207</v>
      </c>
    </row>
    <row r="1267" ht="18" customHeight="1" spans="1:14">
      <c r="A1267" s="22">
        <v>2240401</v>
      </c>
      <c r="B1267" s="29" t="s">
        <v>13</v>
      </c>
      <c r="C1267" s="30">
        <v>0</v>
      </c>
      <c r="D1267" s="26">
        <v>0</v>
      </c>
      <c r="E1267" s="26">
        <v>0</v>
      </c>
      <c r="F1267" s="27"/>
      <c r="G1267" s="28"/>
      <c r="H1267" s="29" t="s">
        <v>14</v>
      </c>
      <c r="I1267" s="34">
        <v>0</v>
      </c>
      <c r="J1267" s="32">
        <v>2240401</v>
      </c>
      <c r="K1267" s="32" t="s">
        <v>14</v>
      </c>
      <c r="L1267" s="32">
        <v>0</v>
      </c>
      <c r="M1267" s="32">
        <f>I1267-L1267</f>
        <v>0</v>
      </c>
      <c r="N1267" t="e">
        <f t="shared" si="43"/>
        <v>#DIV/0!</v>
      </c>
    </row>
    <row r="1268" ht="18" customHeight="1" spans="1:14">
      <c r="A1268" s="22">
        <v>2240402</v>
      </c>
      <c r="B1268" s="29" t="s">
        <v>15</v>
      </c>
      <c r="C1268" s="30">
        <v>0</v>
      </c>
      <c r="D1268" s="26">
        <v>0</v>
      </c>
      <c r="E1268" s="26">
        <v>0</v>
      </c>
      <c r="F1268" s="27"/>
      <c r="G1268" s="28"/>
      <c r="H1268" s="29" t="s">
        <v>16</v>
      </c>
      <c r="I1268" s="34">
        <v>0</v>
      </c>
      <c r="J1268" s="32">
        <v>2240402</v>
      </c>
      <c r="K1268" s="32" t="s">
        <v>16</v>
      </c>
      <c r="L1268" s="32">
        <v>0</v>
      </c>
      <c r="M1268" s="32">
        <f>I1268-L1268</f>
        <v>0</v>
      </c>
      <c r="N1268" t="e">
        <f t="shared" si="43"/>
        <v>#DIV/0!</v>
      </c>
    </row>
    <row r="1269" ht="18" customHeight="1" spans="1:14">
      <c r="A1269" s="22">
        <v>2240403</v>
      </c>
      <c r="B1269" s="29" t="s">
        <v>17</v>
      </c>
      <c r="C1269" s="30">
        <v>0</v>
      </c>
      <c r="D1269" s="26">
        <v>0</v>
      </c>
      <c r="E1269" s="26">
        <v>0</v>
      </c>
      <c r="F1269" s="27"/>
      <c r="G1269" s="28"/>
      <c r="H1269" s="29" t="s">
        <v>18</v>
      </c>
      <c r="I1269" s="34">
        <v>0</v>
      </c>
      <c r="J1269" s="32">
        <v>2240403</v>
      </c>
      <c r="K1269" s="32" t="s">
        <v>18</v>
      </c>
      <c r="L1269" s="32">
        <v>0</v>
      </c>
      <c r="M1269" s="32">
        <f>I1269-L1269</f>
        <v>0</v>
      </c>
      <c r="N1269" t="e">
        <f t="shared" si="43"/>
        <v>#DIV/0!</v>
      </c>
    </row>
    <row r="1270" ht="18" customHeight="1" spans="1:14">
      <c r="A1270" s="22">
        <v>2240404</v>
      </c>
      <c r="B1270" s="29" t="s">
        <v>1951</v>
      </c>
      <c r="C1270" s="30">
        <v>9</v>
      </c>
      <c r="D1270" s="26">
        <v>9</v>
      </c>
      <c r="E1270" s="26">
        <v>0</v>
      </c>
      <c r="F1270" s="27">
        <f>E1270/D1270</f>
        <v>0</v>
      </c>
      <c r="G1270" s="28">
        <v>-1</v>
      </c>
      <c r="H1270" s="29" t="s">
        <v>1952</v>
      </c>
      <c r="I1270" s="34">
        <v>9</v>
      </c>
      <c r="J1270" s="32">
        <v>2240404</v>
      </c>
      <c r="K1270" s="32" t="s">
        <v>1952</v>
      </c>
      <c r="L1270" s="32">
        <v>0</v>
      </c>
      <c r="M1270" s="32">
        <f>I1270-L1270</f>
        <v>9</v>
      </c>
      <c r="N1270">
        <f t="shared" si="43"/>
        <v>-1</v>
      </c>
    </row>
    <row r="1271" ht="18" customHeight="1" spans="1:14">
      <c r="A1271" s="22">
        <v>2240405</v>
      </c>
      <c r="B1271" s="29" t="s">
        <v>1953</v>
      </c>
      <c r="C1271" s="30">
        <v>40</v>
      </c>
      <c r="D1271" s="26">
        <v>40</v>
      </c>
      <c r="E1271" s="26">
        <v>20</v>
      </c>
      <c r="F1271" s="27">
        <f>E1271/D1271</f>
        <v>0.5</v>
      </c>
      <c r="G1271" s="28">
        <v>0</v>
      </c>
      <c r="H1271" s="29" t="s">
        <v>1954</v>
      </c>
      <c r="I1271" s="34">
        <v>20</v>
      </c>
      <c r="J1271" s="32">
        <v>2240405</v>
      </c>
      <c r="K1271" s="32" t="s">
        <v>1954</v>
      </c>
      <c r="L1271" s="32">
        <v>0</v>
      </c>
      <c r="M1271" s="32">
        <f>I1271-L1271</f>
        <v>20</v>
      </c>
      <c r="N1271">
        <f t="shared" si="43"/>
        <v>0</v>
      </c>
    </row>
    <row r="1272" ht="18" customHeight="1" spans="1:14">
      <c r="A1272" s="22">
        <v>2240450</v>
      </c>
      <c r="B1272" s="29" t="s">
        <v>31</v>
      </c>
      <c r="C1272" s="30">
        <v>0</v>
      </c>
      <c r="D1272" s="26">
        <v>0</v>
      </c>
      <c r="E1272" s="26">
        <v>0</v>
      </c>
      <c r="F1272" s="27"/>
      <c r="G1272" s="28"/>
      <c r="H1272" s="29" t="s">
        <v>32</v>
      </c>
      <c r="I1272" s="34">
        <v>0</v>
      </c>
      <c r="J1272" s="32">
        <v>2240450</v>
      </c>
      <c r="K1272" s="32" t="s">
        <v>32</v>
      </c>
      <c r="L1272" s="32">
        <v>0</v>
      </c>
      <c r="M1272" s="32">
        <f>I1272-L1272</f>
        <v>0</v>
      </c>
      <c r="N1272" t="e">
        <f t="shared" si="43"/>
        <v>#DIV/0!</v>
      </c>
    </row>
    <row r="1273" ht="18" customHeight="1" spans="1:14">
      <c r="A1273" s="22">
        <v>2240499</v>
      </c>
      <c r="B1273" s="29" t="s">
        <v>1955</v>
      </c>
      <c r="C1273" s="30">
        <v>0</v>
      </c>
      <c r="D1273" s="26">
        <v>0</v>
      </c>
      <c r="E1273" s="26">
        <v>0</v>
      </c>
      <c r="F1273" s="27"/>
      <c r="G1273" s="28"/>
      <c r="H1273" s="29" t="s">
        <v>1956</v>
      </c>
      <c r="I1273" s="34">
        <v>0</v>
      </c>
      <c r="J1273" s="32">
        <v>2240499</v>
      </c>
      <c r="K1273" s="32" t="s">
        <v>1956</v>
      </c>
      <c r="L1273" s="32">
        <v>0</v>
      </c>
      <c r="M1273" s="32">
        <f>I1273-L1273</f>
        <v>0</v>
      </c>
      <c r="N1273" t="e">
        <f t="shared" si="43"/>
        <v>#DIV/0!</v>
      </c>
    </row>
    <row r="1274" ht="18" customHeight="1" spans="1:14">
      <c r="A1274" s="22">
        <v>22405</v>
      </c>
      <c r="B1274" s="23" t="s">
        <v>1957</v>
      </c>
      <c r="C1274" s="24">
        <v>0</v>
      </c>
      <c r="D1274" s="25">
        <v>0</v>
      </c>
      <c r="E1274" s="26">
        <v>0</v>
      </c>
      <c r="F1274" s="27"/>
      <c r="G1274" s="28"/>
      <c r="H1274" s="23" t="s">
        <v>1958</v>
      </c>
      <c r="I1274" s="31">
        <f>SUM(I1275:I1286)</f>
        <v>0</v>
      </c>
      <c r="J1274" s="32">
        <v>22405</v>
      </c>
      <c r="K1274" s="32" t="s">
        <v>1958</v>
      </c>
      <c r="L1274" s="32">
        <v>0</v>
      </c>
      <c r="M1274" s="32">
        <f>I1274-L1274</f>
        <v>0</v>
      </c>
      <c r="N1274" t="e">
        <f t="shared" si="43"/>
        <v>#DIV/0!</v>
      </c>
    </row>
    <row r="1275" ht="18" customHeight="1" spans="1:14">
      <c r="A1275" s="22">
        <v>2240501</v>
      </c>
      <c r="B1275" s="29" t="s">
        <v>13</v>
      </c>
      <c r="C1275" s="30">
        <v>0</v>
      </c>
      <c r="D1275" s="26">
        <v>0</v>
      </c>
      <c r="E1275" s="26">
        <v>0</v>
      </c>
      <c r="F1275" s="27"/>
      <c r="G1275" s="28"/>
      <c r="H1275" s="29" t="s">
        <v>14</v>
      </c>
      <c r="I1275" s="34">
        <v>0</v>
      </c>
      <c r="J1275" s="32">
        <v>2240501</v>
      </c>
      <c r="K1275" s="32" t="s">
        <v>14</v>
      </c>
      <c r="L1275" s="32">
        <v>0</v>
      </c>
      <c r="M1275" s="32">
        <f>I1275-L1275</f>
        <v>0</v>
      </c>
      <c r="N1275" t="e">
        <f t="shared" si="43"/>
        <v>#DIV/0!</v>
      </c>
    </row>
    <row r="1276" ht="18" customHeight="1" spans="1:14">
      <c r="A1276" s="22">
        <v>2240502</v>
      </c>
      <c r="B1276" s="29" t="s">
        <v>15</v>
      </c>
      <c r="C1276" s="30">
        <v>0</v>
      </c>
      <c r="D1276" s="26">
        <v>0</v>
      </c>
      <c r="E1276" s="26">
        <v>0</v>
      </c>
      <c r="F1276" s="27"/>
      <c r="G1276" s="28"/>
      <c r="H1276" s="29" t="s">
        <v>16</v>
      </c>
      <c r="I1276" s="34">
        <v>0</v>
      </c>
      <c r="J1276" s="32">
        <v>2240502</v>
      </c>
      <c r="K1276" s="32" t="s">
        <v>16</v>
      </c>
      <c r="L1276" s="32">
        <v>0</v>
      </c>
      <c r="M1276" s="32">
        <f>I1276-L1276</f>
        <v>0</v>
      </c>
      <c r="N1276" t="e">
        <f t="shared" si="43"/>
        <v>#DIV/0!</v>
      </c>
    </row>
    <row r="1277" ht="18" customHeight="1" spans="1:14">
      <c r="A1277" s="22">
        <v>2240503</v>
      </c>
      <c r="B1277" s="29" t="s">
        <v>17</v>
      </c>
      <c r="C1277" s="30">
        <v>0</v>
      </c>
      <c r="D1277" s="26">
        <v>0</v>
      </c>
      <c r="E1277" s="26">
        <v>0</v>
      </c>
      <c r="F1277" s="27"/>
      <c r="G1277" s="28"/>
      <c r="H1277" s="29" t="s">
        <v>18</v>
      </c>
      <c r="I1277" s="34">
        <v>0</v>
      </c>
      <c r="J1277" s="32">
        <v>2240503</v>
      </c>
      <c r="K1277" s="32" t="s">
        <v>18</v>
      </c>
      <c r="L1277" s="32">
        <v>0</v>
      </c>
      <c r="M1277" s="32">
        <f>I1277-L1277</f>
        <v>0</v>
      </c>
      <c r="N1277" t="e">
        <f t="shared" si="43"/>
        <v>#DIV/0!</v>
      </c>
    </row>
    <row r="1278" ht="18" customHeight="1" spans="1:14">
      <c r="A1278" s="22">
        <v>2240504</v>
      </c>
      <c r="B1278" s="29" t="s">
        <v>1959</v>
      </c>
      <c r="C1278" s="30">
        <v>0</v>
      </c>
      <c r="D1278" s="26">
        <v>0</v>
      </c>
      <c r="E1278" s="26">
        <v>0</v>
      </c>
      <c r="F1278" s="27"/>
      <c r="G1278" s="28"/>
      <c r="H1278" s="29" t="s">
        <v>1960</v>
      </c>
      <c r="I1278" s="34">
        <v>0</v>
      </c>
      <c r="J1278" s="32">
        <v>2240504</v>
      </c>
      <c r="K1278" s="32" t="s">
        <v>1960</v>
      </c>
      <c r="L1278" s="32">
        <v>0</v>
      </c>
      <c r="M1278" s="32">
        <f>I1278-L1278</f>
        <v>0</v>
      </c>
      <c r="N1278" t="e">
        <f t="shared" si="43"/>
        <v>#DIV/0!</v>
      </c>
    </row>
    <row r="1279" ht="18" customHeight="1" spans="1:14">
      <c r="A1279" s="22">
        <v>2240505</v>
      </c>
      <c r="B1279" s="29" t="s">
        <v>1961</v>
      </c>
      <c r="C1279" s="30">
        <v>0</v>
      </c>
      <c r="D1279" s="26">
        <v>0</v>
      </c>
      <c r="E1279" s="26">
        <v>0</v>
      </c>
      <c r="F1279" s="27"/>
      <c r="G1279" s="28"/>
      <c r="H1279" s="29" t="s">
        <v>1962</v>
      </c>
      <c r="I1279" s="34">
        <v>0</v>
      </c>
      <c r="J1279" s="32">
        <v>2240505</v>
      </c>
      <c r="K1279" s="32" t="s">
        <v>1962</v>
      </c>
      <c r="L1279" s="32">
        <v>0</v>
      </c>
      <c r="M1279" s="32">
        <f>I1279-L1279</f>
        <v>0</v>
      </c>
      <c r="N1279" t="e">
        <f t="shared" si="43"/>
        <v>#DIV/0!</v>
      </c>
    </row>
    <row r="1280" ht="18" customHeight="1" spans="1:14">
      <c r="A1280" s="22">
        <v>2240506</v>
      </c>
      <c r="B1280" s="29" t="s">
        <v>1963</v>
      </c>
      <c r="C1280" s="30">
        <v>0</v>
      </c>
      <c r="D1280" s="26">
        <v>0</v>
      </c>
      <c r="E1280" s="26">
        <v>0</v>
      </c>
      <c r="F1280" s="27"/>
      <c r="G1280" s="28"/>
      <c r="H1280" s="29" t="s">
        <v>1964</v>
      </c>
      <c r="I1280" s="34">
        <v>0</v>
      </c>
      <c r="J1280" s="32">
        <v>2240506</v>
      </c>
      <c r="K1280" s="32" t="s">
        <v>1964</v>
      </c>
      <c r="L1280" s="32">
        <v>0</v>
      </c>
      <c r="M1280" s="32">
        <f>I1280-L1280</f>
        <v>0</v>
      </c>
      <c r="N1280" t="e">
        <f t="shared" si="43"/>
        <v>#DIV/0!</v>
      </c>
    </row>
    <row r="1281" ht="18" customHeight="1" spans="1:14">
      <c r="A1281" s="22">
        <v>2240507</v>
      </c>
      <c r="B1281" s="29" t="s">
        <v>1965</v>
      </c>
      <c r="C1281" s="30">
        <v>0</v>
      </c>
      <c r="D1281" s="26">
        <v>0</v>
      </c>
      <c r="E1281" s="26">
        <v>0</v>
      </c>
      <c r="F1281" s="27"/>
      <c r="G1281" s="28"/>
      <c r="H1281" s="29" t="s">
        <v>1966</v>
      </c>
      <c r="I1281" s="34">
        <v>0</v>
      </c>
      <c r="J1281" s="32">
        <v>2240507</v>
      </c>
      <c r="K1281" s="32" t="s">
        <v>1966</v>
      </c>
      <c r="L1281" s="32">
        <v>0</v>
      </c>
      <c r="M1281" s="32">
        <f>I1281-L1281</f>
        <v>0</v>
      </c>
      <c r="N1281" t="e">
        <f t="shared" si="43"/>
        <v>#DIV/0!</v>
      </c>
    </row>
    <row r="1282" ht="18" customHeight="1" spans="1:14">
      <c r="A1282" s="22">
        <v>2240508</v>
      </c>
      <c r="B1282" s="29" t="s">
        <v>1967</v>
      </c>
      <c r="C1282" s="30">
        <v>0</v>
      </c>
      <c r="D1282" s="26">
        <v>0</v>
      </c>
      <c r="E1282" s="26">
        <v>0</v>
      </c>
      <c r="F1282" s="27"/>
      <c r="G1282" s="28"/>
      <c r="H1282" s="29" t="s">
        <v>1968</v>
      </c>
      <c r="I1282" s="34">
        <v>0</v>
      </c>
      <c r="J1282" s="32">
        <v>2240508</v>
      </c>
      <c r="K1282" s="32" t="s">
        <v>1968</v>
      </c>
      <c r="L1282" s="32">
        <v>0</v>
      </c>
      <c r="M1282" s="32">
        <f>I1282-L1282</f>
        <v>0</v>
      </c>
      <c r="N1282" t="e">
        <f t="shared" si="43"/>
        <v>#DIV/0!</v>
      </c>
    </row>
    <row r="1283" ht="18" customHeight="1" spans="1:14">
      <c r="A1283" s="22">
        <v>2240509</v>
      </c>
      <c r="B1283" s="29" t="s">
        <v>1969</v>
      </c>
      <c r="C1283" s="30">
        <v>0</v>
      </c>
      <c r="D1283" s="26">
        <v>0</v>
      </c>
      <c r="E1283" s="26">
        <v>0</v>
      </c>
      <c r="F1283" s="27"/>
      <c r="G1283" s="28"/>
      <c r="H1283" s="29" t="s">
        <v>1970</v>
      </c>
      <c r="I1283" s="34">
        <v>0</v>
      </c>
      <c r="J1283" s="32">
        <v>2240509</v>
      </c>
      <c r="K1283" s="32" t="s">
        <v>1970</v>
      </c>
      <c r="L1283" s="32">
        <v>0</v>
      </c>
      <c r="M1283" s="32">
        <f>I1283-L1283</f>
        <v>0</v>
      </c>
      <c r="N1283" t="e">
        <f t="shared" si="43"/>
        <v>#DIV/0!</v>
      </c>
    </row>
    <row r="1284" ht="18" customHeight="1" spans="1:14">
      <c r="A1284" s="22">
        <v>2240510</v>
      </c>
      <c r="B1284" s="29" t="s">
        <v>1971</v>
      </c>
      <c r="C1284" s="30">
        <v>0</v>
      </c>
      <c r="D1284" s="26">
        <v>0</v>
      </c>
      <c r="E1284" s="26">
        <v>0</v>
      </c>
      <c r="F1284" s="27"/>
      <c r="G1284" s="28"/>
      <c r="H1284" s="29" t="s">
        <v>1972</v>
      </c>
      <c r="I1284" s="34">
        <v>0</v>
      </c>
      <c r="J1284" s="32">
        <v>2240510</v>
      </c>
      <c r="K1284" s="32" t="s">
        <v>1972</v>
      </c>
      <c r="L1284" s="32">
        <v>0</v>
      </c>
      <c r="M1284" s="32">
        <f>I1284-L1284</f>
        <v>0</v>
      </c>
      <c r="N1284" t="e">
        <f t="shared" si="43"/>
        <v>#DIV/0!</v>
      </c>
    </row>
    <row r="1285" ht="18" customHeight="1" spans="1:14">
      <c r="A1285" s="22">
        <v>2240550</v>
      </c>
      <c r="B1285" s="29" t="s">
        <v>1973</v>
      </c>
      <c r="C1285" s="30">
        <v>0</v>
      </c>
      <c r="D1285" s="26">
        <v>0</v>
      </c>
      <c r="E1285" s="26">
        <v>0</v>
      </c>
      <c r="F1285" s="27"/>
      <c r="G1285" s="28"/>
      <c r="H1285" s="29" t="s">
        <v>1974</v>
      </c>
      <c r="I1285" s="34">
        <v>0</v>
      </c>
      <c r="J1285" s="32">
        <v>2240550</v>
      </c>
      <c r="K1285" s="32" t="s">
        <v>1974</v>
      </c>
      <c r="L1285" s="32">
        <v>0</v>
      </c>
      <c r="M1285" s="32">
        <f>I1285-L1285</f>
        <v>0</v>
      </c>
      <c r="N1285" t="e">
        <f t="shared" ref="N1285:N1317" si="45">E1285/M1285-1</f>
        <v>#DIV/0!</v>
      </c>
    </row>
    <row r="1286" ht="18" customHeight="1" spans="1:14">
      <c r="A1286" s="22">
        <v>2240599</v>
      </c>
      <c r="B1286" s="29" t="s">
        <v>1975</v>
      </c>
      <c r="C1286" s="30">
        <v>0</v>
      </c>
      <c r="D1286" s="26">
        <v>0</v>
      </c>
      <c r="E1286" s="26">
        <v>0</v>
      </c>
      <c r="F1286" s="27"/>
      <c r="G1286" s="28"/>
      <c r="H1286" s="29" t="s">
        <v>1976</v>
      </c>
      <c r="I1286" s="34">
        <v>0</v>
      </c>
      <c r="J1286" s="32">
        <v>2240599</v>
      </c>
      <c r="K1286" s="32" t="s">
        <v>1976</v>
      </c>
      <c r="L1286" s="32">
        <v>0</v>
      </c>
      <c r="M1286" s="32">
        <f>I1286-L1286</f>
        <v>0</v>
      </c>
      <c r="N1286" t="e">
        <f t="shared" si="45"/>
        <v>#DIV/0!</v>
      </c>
    </row>
    <row r="1287" ht="18" customHeight="1" spans="1:14">
      <c r="A1287" s="22">
        <v>22406</v>
      </c>
      <c r="B1287" s="23" t="s">
        <v>1977</v>
      </c>
      <c r="C1287" s="24">
        <v>6.3</v>
      </c>
      <c r="D1287" s="25">
        <v>6.3</v>
      </c>
      <c r="E1287" s="26">
        <v>6</v>
      </c>
      <c r="F1287" s="27">
        <f>E1287/D1287</f>
        <v>0.952380952380952</v>
      </c>
      <c r="G1287" s="28">
        <v>-0.625</v>
      </c>
      <c r="H1287" s="23" t="s">
        <v>1978</v>
      </c>
      <c r="I1287" s="31">
        <f>SUM(I1288:I1290)</f>
        <v>16</v>
      </c>
      <c r="J1287" s="32">
        <v>22406</v>
      </c>
      <c r="K1287" s="32" t="s">
        <v>1978</v>
      </c>
      <c r="L1287" s="32">
        <v>0</v>
      </c>
      <c r="M1287" s="32">
        <f>I1287-L1287</f>
        <v>16</v>
      </c>
      <c r="N1287">
        <f t="shared" si="45"/>
        <v>-0.625</v>
      </c>
    </row>
    <row r="1288" ht="18" customHeight="1" spans="1:14">
      <c r="A1288" s="22">
        <v>2240601</v>
      </c>
      <c r="B1288" s="29" t="s">
        <v>1979</v>
      </c>
      <c r="C1288" s="30">
        <v>0</v>
      </c>
      <c r="D1288" s="26">
        <v>0</v>
      </c>
      <c r="E1288" s="26">
        <v>0</v>
      </c>
      <c r="F1288" s="27"/>
      <c r="G1288" s="28"/>
      <c r="H1288" s="29" t="s">
        <v>1980</v>
      </c>
      <c r="I1288" s="34">
        <v>0</v>
      </c>
      <c r="J1288" s="32">
        <v>2240601</v>
      </c>
      <c r="K1288" s="32" t="s">
        <v>1980</v>
      </c>
      <c r="L1288" s="32">
        <v>0</v>
      </c>
      <c r="M1288" s="32">
        <f>I1288-L1288</f>
        <v>0</v>
      </c>
      <c r="N1288" t="e">
        <f t="shared" si="45"/>
        <v>#DIV/0!</v>
      </c>
    </row>
    <row r="1289" ht="18" customHeight="1" spans="1:14">
      <c r="A1289" s="22">
        <v>2240602</v>
      </c>
      <c r="B1289" s="29" t="s">
        <v>1981</v>
      </c>
      <c r="C1289" s="30">
        <v>0</v>
      </c>
      <c r="D1289" s="26">
        <v>0</v>
      </c>
      <c r="E1289" s="26">
        <v>0</v>
      </c>
      <c r="F1289" s="27"/>
      <c r="G1289" s="28">
        <v>-1</v>
      </c>
      <c r="H1289" s="29" t="s">
        <v>1982</v>
      </c>
      <c r="I1289" s="34">
        <v>2</v>
      </c>
      <c r="J1289" s="32">
        <v>2240602</v>
      </c>
      <c r="K1289" s="32" t="s">
        <v>1982</v>
      </c>
      <c r="L1289" s="32">
        <v>0</v>
      </c>
      <c r="M1289" s="32">
        <f>I1289-L1289</f>
        <v>2</v>
      </c>
      <c r="N1289">
        <f t="shared" si="45"/>
        <v>-1</v>
      </c>
    </row>
    <row r="1290" ht="18" customHeight="1" spans="1:14">
      <c r="A1290" s="22">
        <v>2240699</v>
      </c>
      <c r="B1290" s="29" t="s">
        <v>1983</v>
      </c>
      <c r="C1290" s="30">
        <v>6.3</v>
      </c>
      <c r="D1290" s="26">
        <v>6.3</v>
      </c>
      <c r="E1290" s="26">
        <v>6</v>
      </c>
      <c r="F1290" s="27">
        <f>E1290/D1290</f>
        <v>0.952380952380952</v>
      </c>
      <c r="G1290" s="28">
        <v>-0.571428571428571</v>
      </c>
      <c r="H1290" s="29" t="s">
        <v>1984</v>
      </c>
      <c r="I1290" s="34">
        <v>14</v>
      </c>
      <c r="J1290" s="32">
        <v>2240699</v>
      </c>
      <c r="K1290" s="32" t="s">
        <v>1984</v>
      </c>
      <c r="L1290" s="32">
        <v>0</v>
      </c>
      <c r="M1290" s="32">
        <f>I1290-L1290</f>
        <v>14</v>
      </c>
      <c r="N1290">
        <f t="shared" si="45"/>
        <v>-0.571428571428571</v>
      </c>
    </row>
    <row r="1291" ht="18" customHeight="1" spans="1:14">
      <c r="A1291" s="22">
        <v>22407</v>
      </c>
      <c r="B1291" s="23" t="s">
        <v>1985</v>
      </c>
      <c r="C1291" s="24">
        <v>0</v>
      </c>
      <c r="D1291" s="25">
        <v>0</v>
      </c>
      <c r="E1291" s="26">
        <v>179</v>
      </c>
      <c r="F1291" s="27">
        <v>0</v>
      </c>
      <c r="G1291" s="28">
        <v>0.657407407407407</v>
      </c>
      <c r="H1291" s="23" t="s">
        <v>1986</v>
      </c>
      <c r="I1291" s="31">
        <f>SUM(I1292:I1294)</f>
        <v>108</v>
      </c>
      <c r="J1291" s="32">
        <v>22407</v>
      </c>
      <c r="K1291" s="32" t="s">
        <v>1986</v>
      </c>
      <c r="L1291" s="32">
        <v>0</v>
      </c>
      <c r="M1291" s="32">
        <f>I1291-L1291</f>
        <v>108</v>
      </c>
      <c r="N1291">
        <f t="shared" si="45"/>
        <v>0.657407407407407</v>
      </c>
    </row>
    <row r="1292" ht="18" customHeight="1" spans="1:14">
      <c r="A1292" s="22">
        <v>2240703</v>
      </c>
      <c r="B1292" s="29" t="s">
        <v>1987</v>
      </c>
      <c r="C1292" s="30">
        <v>0</v>
      </c>
      <c r="D1292" s="26">
        <v>0</v>
      </c>
      <c r="E1292" s="26">
        <v>179</v>
      </c>
      <c r="F1292" s="27">
        <v>0</v>
      </c>
      <c r="G1292" s="28">
        <v>0.721153846153846</v>
      </c>
      <c r="H1292" s="29" t="s">
        <v>1988</v>
      </c>
      <c r="I1292" s="34">
        <v>104</v>
      </c>
      <c r="J1292" s="32">
        <v>2240703</v>
      </c>
      <c r="K1292" s="32" t="s">
        <v>1988</v>
      </c>
      <c r="L1292" s="32">
        <v>0</v>
      </c>
      <c r="M1292" s="32">
        <f>I1292-L1292</f>
        <v>104</v>
      </c>
      <c r="N1292">
        <f t="shared" si="45"/>
        <v>0.721153846153846</v>
      </c>
    </row>
    <row r="1293" ht="18" customHeight="1" spans="1:14">
      <c r="A1293" s="22">
        <v>2240704</v>
      </c>
      <c r="B1293" s="29" t="s">
        <v>1989</v>
      </c>
      <c r="C1293" s="30">
        <v>0</v>
      </c>
      <c r="D1293" s="26">
        <v>0</v>
      </c>
      <c r="E1293" s="26">
        <v>0</v>
      </c>
      <c r="F1293" s="27"/>
      <c r="G1293" s="28"/>
      <c r="H1293" s="29" t="s">
        <v>1990</v>
      </c>
      <c r="I1293" s="34">
        <v>0</v>
      </c>
      <c r="J1293" s="32">
        <v>2240704</v>
      </c>
      <c r="K1293" s="32" t="s">
        <v>1990</v>
      </c>
      <c r="L1293" s="32">
        <v>0</v>
      </c>
      <c r="M1293" s="32">
        <f>I1293-L1293</f>
        <v>0</v>
      </c>
      <c r="N1293" t="e">
        <f t="shared" si="45"/>
        <v>#DIV/0!</v>
      </c>
    </row>
    <row r="1294" ht="18" customHeight="1" spans="1:14">
      <c r="A1294" s="22">
        <v>2240799</v>
      </c>
      <c r="B1294" s="29" t="s">
        <v>1991</v>
      </c>
      <c r="C1294" s="30">
        <v>0</v>
      </c>
      <c r="D1294" s="26">
        <v>0</v>
      </c>
      <c r="E1294" s="26">
        <v>0</v>
      </c>
      <c r="F1294" s="27"/>
      <c r="G1294" s="28">
        <v>-1</v>
      </c>
      <c r="H1294" s="29" t="s">
        <v>1992</v>
      </c>
      <c r="I1294" s="34">
        <v>4</v>
      </c>
      <c r="J1294" s="32">
        <v>2240799</v>
      </c>
      <c r="K1294" s="32" t="s">
        <v>1992</v>
      </c>
      <c r="L1294" s="32">
        <v>0</v>
      </c>
      <c r="M1294" s="32">
        <f>I1294-L1294</f>
        <v>4</v>
      </c>
      <c r="N1294">
        <f t="shared" si="45"/>
        <v>-1</v>
      </c>
    </row>
    <row r="1295" ht="18" customHeight="1" spans="1:14">
      <c r="A1295" s="22">
        <v>22499</v>
      </c>
      <c r="B1295" s="23" t="s">
        <v>1993</v>
      </c>
      <c r="C1295" s="24">
        <v>0</v>
      </c>
      <c r="D1295" s="25">
        <v>0</v>
      </c>
      <c r="E1295" s="26">
        <v>300</v>
      </c>
      <c r="F1295" s="27">
        <v>0</v>
      </c>
      <c r="G1295" s="28">
        <v>4.88235294117647</v>
      </c>
      <c r="H1295" s="23" t="s">
        <v>1994</v>
      </c>
      <c r="I1295" s="31">
        <f>I1296</f>
        <v>51</v>
      </c>
      <c r="J1295" s="32">
        <v>22499</v>
      </c>
      <c r="K1295" s="32" t="s">
        <v>1994</v>
      </c>
      <c r="L1295" s="32">
        <v>0</v>
      </c>
      <c r="M1295" s="32">
        <f>I1295-L1295</f>
        <v>51</v>
      </c>
      <c r="N1295">
        <f t="shared" si="45"/>
        <v>4.88235294117647</v>
      </c>
    </row>
    <row r="1296" ht="18" customHeight="1" spans="1:14">
      <c r="A1296" s="22">
        <v>2249999</v>
      </c>
      <c r="B1296" s="29" t="s">
        <v>1995</v>
      </c>
      <c r="C1296" s="30">
        <v>0</v>
      </c>
      <c r="D1296" s="26">
        <v>0</v>
      </c>
      <c r="E1296" s="26">
        <v>300</v>
      </c>
      <c r="F1296" s="27">
        <v>0</v>
      </c>
      <c r="G1296" s="28">
        <v>4.88235294117647</v>
      </c>
      <c r="H1296" s="29" t="s">
        <v>1996</v>
      </c>
      <c r="I1296" s="34">
        <v>51</v>
      </c>
      <c r="J1296" s="32">
        <v>2249999</v>
      </c>
      <c r="K1296" s="32" t="s">
        <v>1996</v>
      </c>
      <c r="L1296" s="32">
        <v>0</v>
      </c>
      <c r="M1296" s="32">
        <f>I1296-L1296</f>
        <v>51</v>
      </c>
      <c r="N1296">
        <f t="shared" si="45"/>
        <v>4.88235294117647</v>
      </c>
    </row>
    <row r="1297" ht="18" customHeight="1" spans="1:14">
      <c r="A1297" s="46">
        <v>227</v>
      </c>
      <c r="B1297" s="47" t="s">
        <v>1997</v>
      </c>
      <c r="C1297" s="48">
        <v>6500</v>
      </c>
      <c r="D1297" s="48">
        <v>6500</v>
      </c>
      <c r="E1297" s="49"/>
      <c r="F1297" s="50"/>
      <c r="G1297" s="51"/>
      <c r="N1297" t="e">
        <f t="shared" si="45"/>
        <v>#DIV/0!</v>
      </c>
    </row>
    <row r="1298" ht="18" customHeight="1" spans="1:14">
      <c r="A1298" s="22">
        <v>229</v>
      </c>
      <c r="B1298" s="23" t="s">
        <v>1998</v>
      </c>
      <c r="C1298" s="24">
        <v>0</v>
      </c>
      <c r="D1298" s="24">
        <v>5235</v>
      </c>
      <c r="E1298" s="52">
        <v>3168</v>
      </c>
      <c r="F1298" s="50">
        <f>E1299/D1298</f>
        <v>0.605157593123209</v>
      </c>
      <c r="G1298" s="28">
        <v>1</v>
      </c>
      <c r="H1298" s="23" t="s">
        <v>1729</v>
      </c>
      <c r="I1298" s="36">
        <f>I1299</f>
        <v>0</v>
      </c>
      <c r="J1298" s="32">
        <v>229</v>
      </c>
      <c r="K1298" s="32" t="s">
        <v>1729</v>
      </c>
      <c r="L1298" s="32">
        <v>0</v>
      </c>
      <c r="M1298" s="32">
        <f t="shared" ref="M1298:M1351" si="46">I1298-L1298</f>
        <v>0</v>
      </c>
      <c r="N1298" t="e">
        <f t="shared" si="45"/>
        <v>#DIV/0!</v>
      </c>
    </row>
    <row r="1299" ht="18" customHeight="1" spans="1:14">
      <c r="A1299" s="22">
        <v>22999</v>
      </c>
      <c r="B1299" s="23" t="s">
        <v>1999</v>
      </c>
      <c r="C1299" s="24"/>
      <c r="D1299" s="24">
        <v>5235</v>
      </c>
      <c r="E1299" s="30">
        <v>3168</v>
      </c>
      <c r="F1299" s="50">
        <v>0</v>
      </c>
      <c r="G1299" s="28">
        <v>1</v>
      </c>
      <c r="H1299" s="23" t="s">
        <v>318</v>
      </c>
      <c r="I1299" s="31">
        <f>I1300</f>
        <v>0</v>
      </c>
      <c r="J1299" s="32">
        <v>22999</v>
      </c>
      <c r="K1299" s="32" t="s">
        <v>318</v>
      </c>
      <c r="L1299" s="32">
        <v>0</v>
      </c>
      <c r="M1299" s="32">
        <f t="shared" si="46"/>
        <v>0</v>
      </c>
      <c r="N1299" t="e">
        <f t="shared" si="45"/>
        <v>#DIV/0!</v>
      </c>
    </row>
    <row r="1300" ht="18" customHeight="1" spans="1:14">
      <c r="A1300" s="22">
        <v>2299999</v>
      </c>
      <c r="B1300" s="29" t="s">
        <v>2000</v>
      </c>
      <c r="C1300" s="30"/>
      <c r="D1300" s="30">
        <v>5235</v>
      </c>
      <c r="E1300" s="30">
        <v>3168</v>
      </c>
      <c r="F1300" s="50">
        <v>0</v>
      </c>
      <c r="G1300" s="28">
        <v>1</v>
      </c>
      <c r="H1300" s="29" t="s">
        <v>319</v>
      </c>
      <c r="I1300" s="34">
        <v>0</v>
      </c>
      <c r="J1300" s="32">
        <v>2299999</v>
      </c>
      <c r="K1300" s="32" t="s">
        <v>319</v>
      </c>
      <c r="L1300" s="32">
        <v>0</v>
      </c>
      <c r="M1300" s="32">
        <f t="shared" si="46"/>
        <v>0</v>
      </c>
      <c r="N1300" t="e">
        <f t="shared" si="45"/>
        <v>#DIV/0!</v>
      </c>
    </row>
    <row r="1301" ht="18" customHeight="1" spans="1:14">
      <c r="A1301" s="22">
        <v>232</v>
      </c>
      <c r="B1301" s="23" t="s">
        <v>2001</v>
      </c>
      <c r="C1301" s="24">
        <v>17120</v>
      </c>
      <c r="D1301" s="24">
        <v>16120</v>
      </c>
      <c r="E1301" s="30">
        <v>15840</v>
      </c>
      <c r="F1301" s="50">
        <v>1</v>
      </c>
      <c r="G1301" s="28">
        <v>0.011042318248548</v>
      </c>
      <c r="H1301" s="23" t="s">
        <v>2002</v>
      </c>
      <c r="I1301" s="31">
        <f>SUM(I1302:I1303,I1308)</f>
        <v>15667</v>
      </c>
      <c r="J1301" s="32">
        <v>232</v>
      </c>
      <c r="K1301" s="32" t="s">
        <v>2002</v>
      </c>
      <c r="L1301" s="32">
        <v>0</v>
      </c>
      <c r="M1301" s="32">
        <f t="shared" si="46"/>
        <v>15667</v>
      </c>
      <c r="N1301">
        <f t="shared" si="45"/>
        <v>0.011042318248548</v>
      </c>
    </row>
    <row r="1302" ht="18" customHeight="1" spans="1:14">
      <c r="A1302" s="22">
        <v>23201</v>
      </c>
      <c r="B1302" s="23" t="s">
        <v>2003</v>
      </c>
      <c r="C1302" s="24"/>
      <c r="D1302" s="24"/>
      <c r="E1302" s="30">
        <v>0</v>
      </c>
      <c r="F1302" s="50"/>
      <c r="G1302" s="28"/>
      <c r="H1302" s="23" t="s">
        <v>2004</v>
      </c>
      <c r="I1302" s="57"/>
      <c r="J1302" s="32">
        <v>23201</v>
      </c>
      <c r="K1302" s="32" t="s">
        <v>2004</v>
      </c>
      <c r="L1302" s="32">
        <v>0</v>
      </c>
      <c r="M1302" s="32">
        <f t="shared" si="46"/>
        <v>0</v>
      </c>
      <c r="N1302" t="e">
        <f t="shared" si="45"/>
        <v>#DIV/0!</v>
      </c>
    </row>
    <row r="1303" ht="18" customHeight="1" spans="1:14">
      <c r="A1303" s="22">
        <v>23202</v>
      </c>
      <c r="B1303" s="23" t="s">
        <v>2005</v>
      </c>
      <c r="C1303" s="24"/>
      <c r="D1303" s="25"/>
      <c r="E1303" s="26">
        <v>0</v>
      </c>
      <c r="F1303" s="27"/>
      <c r="G1303" s="28"/>
      <c r="H1303" s="23" t="s">
        <v>2006</v>
      </c>
      <c r="I1303" s="36">
        <f>SUM(I1304:I1307)</f>
        <v>0</v>
      </c>
      <c r="J1303" s="32">
        <v>23202</v>
      </c>
      <c r="K1303" s="32" t="s">
        <v>2006</v>
      </c>
      <c r="L1303" s="32">
        <v>0</v>
      </c>
      <c r="M1303" s="32">
        <f t="shared" si="46"/>
        <v>0</v>
      </c>
      <c r="N1303" t="e">
        <f t="shared" si="45"/>
        <v>#DIV/0!</v>
      </c>
    </row>
    <row r="1304" ht="18" customHeight="1" spans="1:14">
      <c r="A1304" s="22">
        <v>2320201</v>
      </c>
      <c r="B1304" s="29" t="s">
        <v>2007</v>
      </c>
      <c r="C1304" s="30"/>
      <c r="D1304" s="26"/>
      <c r="E1304" s="26">
        <v>0</v>
      </c>
      <c r="F1304" s="27"/>
      <c r="G1304" s="28"/>
      <c r="H1304" s="29" t="s">
        <v>2008</v>
      </c>
      <c r="I1304" s="57"/>
      <c r="J1304" s="32">
        <v>2320201</v>
      </c>
      <c r="K1304" s="32" t="s">
        <v>2008</v>
      </c>
      <c r="L1304" s="32">
        <v>0</v>
      </c>
      <c r="M1304" s="32">
        <f t="shared" si="46"/>
        <v>0</v>
      </c>
      <c r="N1304" t="e">
        <f t="shared" si="45"/>
        <v>#DIV/0!</v>
      </c>
    </row>
    <row r="1305" ht="18" customHeight="1" spans="1:14">
      <c r="A1305" s="22">
        <v>2320202</v>
      </c>
      <c r="B1305" s="29" t="s">
        <v>2009</v>
      </c>
      <c r="C1305" s="30"/>
      <c r="D1305" s="26"/>
      <c r="E1305" s="26">
        <v>0</v>
      </c>
      <c r="F1305" s="27"/>
      <c r="G1305" s="28"/>
      <c r="H1305" s="29" t="s">
        <v>2010</v>
      </c>
      <c r="I1305" s="58"/>
      <c r="J1305" s="32">
        <v>2320202</v>
      </c>
      <c r="K1305" s="32" t="s">
        <v>2010</v>
      </c>
      <c r="L1305" s="32">
        <v>0</v>
      </c>
      <c r="M1305" s="32">
        <f t="shared" si="46"/>
        <v>0</v>
      </c>
      <c r="N1305" t="e">
        <f t="shared" si="45"/>
        <v>#DIV/0!</v>
      </c>
    </row>
    <row r="1306" ht="18" customHeight="1" spans="1:14">
      <c r="A1306" s="22">
        <v>2320203</v>
      </c>
      <c r="B1306" s="29" t="s">
        <v>2011</v>
      </c>
      <c r="C1306" s="30"/>
      <c r="D1306" s="26"/>
      <c r="E1306" s="26">
        <v>0</v>
      </c>
      <c r="F1306" s="27"/>
      <c r="G1306" s="28"/>
      <c r="H1306" s="29" t="s">
        <v>2012</v>
      </c>
      <c r="I1306" s="57"/>
      <c r="J1306" s="32">
        <v>2320203</v>
      </c>
      <c r="K1306" s="32" t="s">
        <v>2012</v>
      </c>
      <c r="L1306" s="32">
        <v>0</v>
      </c>
      <c r="M1306" s="32">
        <f t="shared" si="46"/>
        <v>0</v>
      </c>
      <c r="N1306" t="e">
        <f t="shared" si="45"/>
        <v>#DIV/0!</v>
      </c>
    </row>
    <row r="1307" ht="18" customHeight="1" spans="1:14">
      <c r="A1307" s="22">
        <v>2320299</v>
      </c>
      <c r="B1307" s="29" t="s">
        <v>2013</v>
      </c>
      <c r="C1307" s="30"/>
      <c r="D1307" s="26"/>
      <c r="E1307" s="26"/>
      <c r="F1307" s="27"/>
      <c r="G1307" s="28"/>
      <c r="H1307" s="29" t="s">
        <v>2014</v>
      </c>
      <c r="I1307" s="57"/>
      <c r="J1307" s="32">
        <v>2320299</v>
      </c>
      <c r="K1307" s="32" t="s">
        <v>2014</v>
      </c>
      <c r="L1307" s="32">
        <v>0</v>
      </c>
      <c r="M1307" s="32">
        <f t="shared" si="46"/>
        <v>0</v>
      </c>
      <c r="N1307" t="e">
        <f t="shared" si="45"/>
        <v>#DIV/0!</v>
      </c>
    </row>
    <row r="1308" ht="18" customHeight="1" spans="1:14">
      <c r="A1308" s="22">
        <v>23203</v>
      </c>
      <c r="B1308" s="23" t="s">
        <v>2015</v>
      </c>
      <c r="C1308" s="24">
        <v>17120</v>
      </c>
      <c r="D1308" s="25">
        <v>16120</v>
      </c>
      <c r="E1308" s="26">
        <v>15840</v>
      </c>
      <c r="F1308" s="27">
        <f>E1308/D1308</f>
        <v>0.982630272952854</v>
      </c>
      <c r="G1308" s="28">
        <v>0.011042318248548</v>
      </c>
      <c r="H1308" s="23" t="s">
        <v>2016</v>
      </c>
      <c r="I1308" s="31">
        <f>SUM(I1309:I1312)</f>
        <v>15667</v>
      </c>
      <c r="J1308" s="32">
        <v>23203</v>
      </c>
      <c r="K1308" s="32" t="s">
        <v>2016</v>
      </c>
      <c r="L1308" s="32">
        <v>0</v>
      </c>
      <c r="M1308" s="32">
        <f t="shared" si="46"/>
        <v>15667</v>
      </c>
      <c r="N1308">
        <f t="shared" si="45"/>
        <v>0.011042318248548</v>
      </c>
    </row>
    <row r="1309" ht="18" customHeight="1" spans="1:14">
      <c r="A1309" s="22">
        <v>2320301</v>
      </c>
      <c r="B1309" s="29" t="s">
        <v>2017</v>
      </c>
      <c r="C1309" s="30">
        <v>17100</v>
      </c>
      <c r="D1309" s="26">
        <v>16100</v>
      </c>
      <c r="E1309" s="26">
        <v>15830</v>
      </c>
      <c r="F1309" s="27">
        <f>E1309/D1309</f>
        <v>0.983229813664596</v>
      </c>
      <c r="G1309" s="28">
        <v>0.0107911372198455</v>
      </c>
      <c r="H1309" s="29" t="s">
        <v>2018</v>
      </c>
      <c r="I1309" s="59">
        <f>15662-1</f>
        <v>15661</v>
      </c>
      <c r="J1309" s="32">
        <v>2320301</v>
      </c>
      <c r="K1309" s="32" t="s">
        <v>2018</v>
      </c>
      <c r="L1309" s="32">
        <v>0</v>
      </c>
      <c r="M1309" s="32">
        <f t="shared" si="46"/>
        <v>15661</v>
      </c>
      <c r="N1309">
        <f t="shared" si="45"/>
        <v>0.0107911372198455</v>
      </c>
    </row>
    <row r="1310" ht="18" customHeight="1" spans="1:14">
      <c r="A1310" s="22">
        <v>2320302</v>
      </c>
      <c r="B1310" s="29" t="s">
        <v>2019</v>
      </c>
      <c r="C1310" s="30">
        <v>10</v>
      </c>
      <c r="D1310" s="26">
        <v>10</v>
      </c>
      <c r="E1310" s="26">
        <v>4</v>
      </c>
      <c r="F1310" s="27">
        <f>E1310/D1310</f>
        <v>0.4</v>
      </c>
      <c r="G1310" s="28">
        <v>-0.2</v>
      </c>
      <c r="H1310" s="29" t="s">
        <v>2020</v>
      </c>
      <c r="I1310" s="60">
        <f>6-1</f>
        <v>5</v>
      </c>
      <c r="J1310" s="32">
        <v>2320302</v>
      </c>
      <c r="K1310" s="32" t="s">
        <v>2020</v>
      </c>
      <c r="L1310" s="32">
        <v>0</v>
      </c>
      <c r="M1310" s="32">
        <f t="shared" si="46"/>
        <v>5</v>
      </c>
      <c r="N1310">
        <f t="shared" si="45"/>
        <v>-0.2</v>
      </c>
    </row>
    <row r="1311" ht="18" customHeight="1" spans="1:14">
      <c r="A1311" s="22">
        <v>2320303</v>
      </c>
      <c r="B1311" s="29" t="s">
        <v>2021</v>
      </c>
      <c r="C1311" s="30">
        <v>10</v>
      </c>
      <c r="D1311" s="26">
        <v>10</v>
      </c>
      <c r="E1311" s="26">
        <v>6</v>
      </c>
      <c r="F1311" s="27">
        <f>E1311/D1311</f>
        <v>0.6</v>
      </c>
      <c r="G1311" s="28">
        <v>5</v>
      </c>
      <c r="H1311" s="29" t="s">
        <v>2022</v>
      </c>
      <c r="I1311" s="57">
        <v>1</v>
      </c>
      <c r="J1311" s="32">
        <v>2320303</v>
      </c>
      <c r="K1311" s="32" t="s">
        <v>2022</v>
      </c>
      <c r="L1311" s="32">
        <v>0</v>
      </c>
      <c r="M1311" s="32">
        <f t="shared" si="46"/>
        <v>1</v>
      </c>
      <c r="N1311">
        <f t="shared" si="45"/>
        <v>5</v>
      </c>
    </row>
    <row r="1312" ht="18" customHeight="1" spans="1:14">
      <c r="A1312" s="22">
        <v>2320399</v>
      </c>
      <c r="B1312" s="29" t="s">
        <v>2023</v>
      </c>
      <c r="C1312" s="30"/>
      <c r="D1312" s="26"/>
      <c r="E1312" s="26">
        <v>0</v>
      </c>
      <c r="F1312" s="27"/>
      <c r="G1312" s="28"/>
      <c r="H1312" s="29" t="s">
        <v>2024</v>
      </c>
      <c r="I1312" s="58"/>
      <c r="J1312" s="32">
        <v>2320399</v>
      </c>
      <c r="K1312" s="32" t="s">
        <v>2024</v>
      </c>
      <c r="L1312" s="32">
        <v>0</v>
      </c>
      <c r="M1312" s="32">
        <f t="shared" si="46"/>
        <v>0</v>
      </c>
      <c r="N1312" t="e">
        <f t="shared" si="45"/>
        <v>#DIV/0!</v>
      </c>
    </row>
    <row r="1313" ht="18" customHeight="1" spans="1:14">
      <c r="A1313" s="22">
        <v>233</v>
      </c>
      <c r="B1313" s="23" t="s">
        <v>2025</v>
      </c>
      <c r="C1313" s="24">
        <v>87</v>
      </c>
      <c r="D1313" s="25">
        <v>100</v>
      </c>
      <c r="E1313" s="26">
        <v>92</v>
      </c>
      <c r="F1313" s="27">
        <f>E1313/D1313</f>
        <v>0.92</v>
      </c>
      <c r="G1313" s="28">
        <v>0.769230769230769</v>
      </c>
      <c r="H1313" s="23" t="s">
        <v>2026</v>
      </c>
      <c r="I1313" s="31">
        <f>SUM(I1314:I1316)</f>
        <v>52</v>
      </c>
      <c r="J1313" s="32">
        <v>233</v>
      </c>
      <c r="K1313" s="32" t="s">
        <v>2026</v>
      </c>
      <c r="L1313" s="32">
        <v>0</v>
      </c>
      <c r="M1313" s="32">
        <f t="shared" si="46"/>
        <v>52</v>
      </c>
      <c r="N1313">
        <f t="shared" si="45"/>
        <v>0.769230769230769</v>
      </c>
    </row>
    <row r="1314" ht="18" customHeight="1" spans="1:14">
      <c r="A1314" s="22">
        <v>23301</v>
      </c>
      <c r="B1314" s="23" t="s">
        <v>2027</v>
      </c>
      <c r="C1314" s="24"/>
      <c r="D1314" s="25"/>
      <c r="E1314" s="26">
        <v>0</v>
      </c>
      <c r="F1314" s="27"/>
      <c r="G1314" s="28"/>
      <c r="H1314" s="23" t="s">
        <v>2028</v>
      </c>
      <c r="I1314" s="57"/>
      <c r="J1314" s="32">
        <v>23301</v>
      </c>
      <c r="K1314" s="32" t="s">
        <v>2028</v>
      </c>
      <c r="L1314" s="32">
        <v>0</v>
      </c>
      <c r="M1314" s="32">
        <f t="shared" si="46"/>
        <v>0</v>
      </c>
      <c r="N1314" t="e">
        <f t="shared" si="45"/>
        <v>#DIV/0!</v>
      </c>
    </row>
    <row r="1315" ht="18" customHeight="1" spans="1:14">
      <c r="A1315" s="22">
        <v>23302</v>
      </c>
      <c r="B1315" s="23" t="s">
        <v>2029</v>
      </c>
      <c r="C1315" s="24"/>
      <c r="D1315" s="25"/>
      <c r="E1315" s="26">
        <v>0</v>
      </c>
      <c r="F1315" s="27"/>
      <c r="G1315" s="28"/>
      <c r="H1315" s="23" t="s">
        <v>2030</v>
      </c>
      <c r="I1315" s="57"/>
      <c r="J1315" s="32">
        <v>23302</v>
      </c>
      <c r="K1315" s="32" t="s">
        <v>2030</v>
      </c>
      <c r="L1315" s="32">
        <v>0</v>
      </c>
      <c r="M1315" s="32">
        <f t="shared" si="46"/>
        <v>0</v>
      </c>
      <c r="N1315" t="e">
        <f t="shared" si="45"/>
        <v>#DIV/0!</v>
      </c>
    </row>
    <row r="1316" ht="14.25" spans="1:14">
      <c r="A1316" s="22">
        <v>23303</v>
      </c>
      <c r="B1316" s="23" t="s">
        <v>2031</v>
      </c>
      <c r="C1316" s="24">
        <v>87</v>
      </c>
      <c r="D1316" s="25">
        <v>100</v>
      </c>
      <c r="E1316" s="26">
        <v>92</v>
      </c>
      <c r="F1316" s="27">
        <f>E1316/D1316</f>
        <v>0.92</v>
      </c>
      <c r="G1316" s="28">
        <v>0.769230769230769</v>
      </c>
      <c r="H1316" s="23" t="s">
        <v>2032</v>
      </c>
      <c r="I1316" s="57">
        <v>52</v>
      </c>
      <c r="J1316" s="32">
        <v>23303</v>
      </c>
      <c r="K1316" s="32" t="s">
        <v>2032</v>
      </c>
      <c r="L1316" s="32">
        <v>0</v>
      </c>
      <c r="M1316" s="32">
        <f t="shared" si="46"/>
        <v>52</v>
      </c>
      <c r="N1316">
        <f t="shared" si="45"/>
        <v>0.769230769230769</v>
      </c>
    </row>
    <row r="1317" ht="30" customHeight="1" spans="1:14">
      <c r="A1317" s="53" t="s">
        <v>2033</v>
      </c>
      <c r="B1317" s="53"/>
      <c r="C1317" s="54">
        <v>646268</v>
      </c>
      <c r="D1317" s="54">
        <v>600346</v>
      </c>
      <c r="E1317" s="54">
        <v>662144</v>
      </c>
      <c r="F1317" s="27">
        <f>E1317/D1317</f>
        <v>1.10293730615345</v>
      </c>
      <c r="G1317" s="55">
        <v>0.152</v>
      </c>
      <c r="H1317" s="56"/>
      <c r="I1317" s="61"/>
      <c r="J1317" s="32"/>
      <c r="K1317" s="32"/>
      <c r="L1317" s="32"/>
      <c r="M1317" s="32">
        <f t="shared" si="46"/>
        <v>0</v>
      </c>
      <c r="N1317" t="e">
        <f t="shared" si="45"/>
        <v>#DIV/0!</v>
      </c>
    </row>
  </sheetData>
  <autoFilter ref="A3:G1317">
    <extLst/>
  </autoFilter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2024-10-23T02:48:00Z</dcterms:created>
  <dcterms:modified xsi:type="dcterms:W3CDTF">2024-11-02T08:38:28Z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B6AFA27FF48B498F9F7A49B9AD147041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2052-11.8.6.11825</vt:lpwstr>
  </property>
</Properties>
</file>